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Risk Management\Pillar 3 Risk Disclosures\2014\12. Tables\"/>
    </mc:Choice>
  </mc:AlternateContent>
  <bookViews>
    <workbookView xWindow="0" yWindow="0" windowWidth="25200" windowHeight="11085" tabRatio="948" firstSheet="1" activeTab="1"/>
  </bookViews>
  <sheets>
    <sheet name="Disclaimer" sheetId="120" r:id="rId1"/>
    <sheet name="Index" sheetId="168" r:id="rId2"/>
    <sheet name="Table 1.1" sheetId="112" r:id="rId3"/>
    <sheet name="Table 3.1" sheetId="122" r:id="rId4"/>
    <sheet name="Table 3.2" sheetId="123" r:id="rId5"/>
    <sheet name="Table 3.4" sheetId="124" r:id="rId6"/>
    <sheet name="Table 3.5" sheetId="125" r:id="rId7"/>
    <sheet name="Table 3.6" sheetId="126" r:id="rId8"/>
    <sheet name="Table 3.7" sheetId="127" r:id="rId9"/>
    <sheet name="Table 3.8" sheetId="128" r:id="rId10"/>
    <sheet name="Table 3.10" sheetId="129" r:id="rId11"/>
    <sheet name="Table 4.2" sheetId="130" r:id="rId12"/>
    <sheet name="Table 4.3" sheetId="131" r:id="rId13"/>
    <sheet name="Table 4.4" sheetId="132" r:id="rId14"/>
    <sheet name="Table 4.6" sheetId="133" r:id="rId15"/>
    <sheet name="Table 4.7" sheetId="134" r:id="rId16"/>
    <sheet name="Table 4.8" sheetId="135" r:id="rId17"/>
    <sheet name="Table 4.10" sheetId="136" r:id="rId18"/>
    <sheet name="Table 4.11" sheetId="137" r:id="rId19"/>
    <sheet name="Table 4.14" sheetId="138" r:id="rId20"/>
    <sheet name="Table 4.15" sheetId="139" r:id="rId21"/>
    <sheet name="Table 4.16" sheetId="140" r:id="rId22"/>
    <sheet name="Table 4.17" sheetId="141" r:id="rId23"/>
    <sheet name="Table 4.18" sheetId="142" r:id="rId24"/>
    <sheet name="Table 4.19" sheetId="143" r:id="rId25"/>
    <sheet name="Table 4.22" sheetId="144" r:id="rId26"/>
    <sheet name="Table 5.2" sheetId="145" r:id="rId27"/>
    <sheet name="Table 5.3" sheetId="146" r:id="rId28"/>
    <sheet name="Table 5.4" sheetId="147" r:id="rId29"/>
    <sheet name="Table 5.5" sheetId="148" r:id="rId30"/>
    <sheet name="Table 5.6" sheetId="149" r:id="rId31"/>
    <sheet name="Table 5.7" sheetId="150" r:id="rId32"/>
    <sheet name="Table 5.8" sheetId="151" r:id="rId33"/>
    <sheet name="Table 5.9" sheetId="152" r:id="rId34"/>
    <sheet name="Table 5.10" sheetId="153" r:id="rId35"/>
    <sheet name="Table 5.11" sheetId="154" r:id="rId36"/>
    <sheet name="Table 5.12" sheetId="155" r:id="rId37"/>
    <sheet name="Table 6.3" sheetId="157" r:id="rId38"/>
    <sheet name="Table 6.4" sheetId="158" r:id="rId39"/>
    <sheet name="Table 6.5" sheetId="159" r:id="rId40"/>
    <sheet name="Table 6.6" sheetId="160" r:id="rId41"/>
    <sheet name="Table 6.8" sheetId="161" r:id="rId42"/>
    <sheet name="Table 6.9" sheetId="162" r:id="rId43"/>
    <sheet name="Table 6.10" sheetId="166" r:id="rId44"/>
    <sheet name="KFI old" sheetId="83" state="hidden" r:id="rId45"/>
    <sheet name="P&amp;L_Q (2) old" sheetId="75" state="hidden" r:id="rId46"/>
    <sheet name="FTE´S old" sheetId="31" state="hidden" r:id="rId47"/>
    <sheet name="LB_Q old" sheetId="61" state="hidden" r:id="rId48"/>
  </sheets>
  <externalReferences>
    <externalReference r:id="rId49"/>
    <externalReference r:id="rId50"/>
    <externalReference r:id="rId51"/>
  </externalReferences>
  <definedNames>
    <definedName name="af">[1]Rekstur!$A$3:$H$183</definedName>
    <definedName name="AS2DocOpenMode" hidden="1">"AS2DocumentEdit"</definedName>
    <definedName name="AS2HasNoAutoHeaderFooter">"OFF"</definedName>
    <definedName name="Budgetdiv3" localSheetId="44">#REF!</definedName>
    <definedName name="Budgetdiv3" localSheetId="45">#REF!</definedName>
    <definedName name="CompNameConsol">[2]Lookup!$B$500:$B$644</definedName>
    <definedName name="ConsolKeys">[2]Lookup!$A$453:$A$490</definedName>
    <definedName name="curr_date" localSheetId="44">#REF!</definedName>
    <definedName name="curr_date" localSheetId="47">#REF!</definedName>
    <definedName name="curr_date" localSheetId="45">'P&amp;L_Q (2) old'!$O$28</definedName>
    <definedName name="Curr_per" localSheetId="44">#REF!</definedName>
    <definedName name="Curr_per" localSheetId="47">#REF!</definedName>
    <definedName name="Curr_per" localSheetId="45">'P&amp;L_Q (2) old'!#REF!</definedName>
    <definedName name="Current" localSheetId="44">#REF!</definedName>
    <definedName name="Current" localSheetId="47">#REF!</definedName>
    <definedName name="Current" localSheetId="45">'P&amp;L_Q (2) old'!#REF!</definedName>
    <definedName name="match200503">"'200503'!$3:$3"</definedName>
    <definedName name="match200506">"'200506'!$3:$3"</definedName>
    <definedName name="match200509">"'200509'!$3:$3"</definedName>
    <definedName name="period">[1]Setup!$C$2</definedName>
    <definedName name="Prev_date" localSheetId="44">#REF!</definedName>
    <definedName name="Prev_date" localSheetId="47">#REF!</definedName>
    <definedName name="Prev_date" localSheetId="45">'P&amp;L_Q (2) old'!$O$29</definedName>
    <definedName name="Prev_per" localSheetId="44">#REF!</definedName>
    <definedName name="Prev_per" localSheetId="47">#REF!</definedName>
    <definedName name="Prev_per" localSheetId="45">'P&amp;L_Q (2) old'!#REF!</definedName>
    <definedName name="_xlnm.Print_Area" localSheetId="0">Disclaimer!$A$1:$F$22</definedName>
    <definedName name="_xlnm.Print_Area" localSheetId="1">Index!$A$1:$B$22</definedName>
    <definedName name="_xlnm.Print_Area" localSheetId="2">'Table 1.1'!$A$3:$F$45</definedName>
    <definedName name="_xlnm.Print_Area" localSheetId="3">'Table 3.1'!$A$3:$C$49</definedName>
    <definedName name="_xlnm.Print_Area" localSheetId="10">'Table 3.10'!$A$4:$C$39</definedName>
    <definedName name="_xlnm.Print_Area" localSheetId="4">'Table 3.2'!$A$3:$C$40</definedName>
    <definedName name="_xlnm.Print_Area" localSheetId="5">'Table 3.4'!$A$3:$C$49</definedName>
    <definedName name="_xlnm.Print_Area" localSheetId="6">'Table 3.5'!$A$3:$C$53</definedName>
    <definedName name="_xlnm.Print_Area" localSheetId="7">'Table 3.6'!$A$1:$B$74</definedName>
    <definedName name="_xlnm.Print_Area" localSheetId="8">'Table 3.7'!#REF!</definedName>
    <definedName name="_xlnm.Print_Area" localSheetId="9">'Table 3.8'!$A$3:$A$43</definedName>
    <definedName name="_xlnm.Print_Area" localSheetId="17">'Table 4.10'!#REF!</definedName>
    <definedName name="_xlnm.Print_Area" localSheetId="18">'Table 4.11'!$A$4:$C$39</definedName>
    <definedName name="_xlnm.Print_Area" localSheetId="19">'Table 4.14'!$A$4:$C$39</definedName>
    <definedName name="_xlnm.Print_Area" localSheetId="20">'Table 4.15'!$A$4:$C$39</definedName>
    <definedName name="_xlnm.Print_Area" localSheetId="21">'Table 4.16'!$A$4:$B$39</definedName>
    <definedName name="_xlnm.Print_Area" localSheetId="22">'Table 4.17'!$A$4:$C$37</definedName>
    <definedName name="_xlnm.Print_Area" localSheetId="23">'Table 4.18'!$A$4:$B$39</definedName>
    <definedName name="_xlnm.Print_Area" localSheetId="24">'Table 4.19'!$A$4:$C$31</definedName>
    <definedName name="_xlnm.Print_Area" localSheetId="11">'Table 4.2'!$A$4:$C$39</definedName>
    <definedName name="_xlnm.Print_Area" localSheetId="25">'Table 4.22'!$A$4:$B$37</definedName>
    <definedName name="_xlnm.Print_Area" localSheetId="12">'Table 4.3'!$A$4:$B$39</definedName>
    <definedName name="_xlnm.Print_Area" localSheetId="13">'Table 4.4'!$A$4:$C$39</definedName>
    <definedName name="_xlnm.Print_Area" localSheetId="14">'Table 4.6'!#REF!</definedName>
    <definedName name="_xlnm.Print_Area" localSheetId="15">'Table 4.7'!#REF!</definedName>
    <definedName name="_xlnm.Print_Area" localSheetId="16">'Table 4.8'!$A$11:$B$38</definedName>
    <definedName name="_xlnm.Print_Area" localSheetId="34">'Table 5.10'!$A$4:$C$39</definedName>
    <definedName name="_xlnm.Print_Area" localSheetId="35">'Table 5.11'!$A$3:$C$37</definedName>
    <definedName name="_xlnm.Print_Area" localSheetId="36">'Table 5.12'!$A$4:$C$39</definedName>
    <definedName name="_xlnm.Print_Area" localSheetId="26">'Table 5.2'!$A$4:$B$39</definedName>
    <definedName name="_xlnm.Print_Area" localSheetId="27">'Table 5.3'!$A$4:$B$39</definedName>
    <definedName name="_xlnm.Print_Area" localSheetId="28">'Table 5.4'!$A$3:$C$38</definedName>
    <definedName name="_xlnm.Print_Area" localSheetId="29">'Table 5.5'!$A$4:$C$36</definedName>
    <definedName name="_xlnm.Print_Area" localSheetId="30">'Table 5.6'!$A$4:$C$39</definedName>
    <definedName name="_xlnm.Print_Area" localSheetId="31">'Table 5.7'!$A$4:$B$39</definedName>
    <definedName name="_xlnm.Print_Area" localSheetId="32">'Table 5.8'!$A$4:$C$36</definedName>
    <definedName name="_xlnm.Print_Area" localSheetId="33">'Table 5.9'!$A$7:$B$34</definedName>
    <definedName name="_xlnm.Print_Area" localSheetId="43">'Table 6.10'!$A$4:$C$39</definedName>
    <definedName name="_xlnm.Print_Area" localSheetId="37">'Table 6.3'!$A$4:$B$39</definedName>
    <definedName name="_xlnm.Print_Area" localSheetId="38">'Table 6.4'!$A$4:$B$39</definedName>
    <definedName name="_xlnm.Print_Area" localSheetId="39">'Table 6.5'!$A$4:$C$39</definedName>
    <definedName name="_xlnm.Print_Area" localSheetId="40">'Table 6.6'!$A$3:$C$38</definedName>
    <definedName name="_xlnm.Print_Area" localSheetId="41">'Table 6.8'!$A$4:$C$39</definedName>
    <definedName name="_xlnm.Print_Area" localSheetId="42">'Table 6.9'!$A$4:$C$39</definedName>
    <definedName name="Rek2010month">[3]Month!$A$19:$P$211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B1" i="168" l="1"/>
  <c r="F15" i="159" l="1"/>
  <c r="D15" i="159"/>
  <c r="B15" i="159"/>
  <c r="G14" i="159"/>
  <c r="G13" i="159"/>
  <c r="G12" i="159"/>
  <c r="G11" i="159"/>
  <c r="G10" i="159"/>
  <c r="G9" i="159"/>
  <c r="G8" i="159"/>
  <c r="G7" i="159"/>
  <c r="G6" i="159"/>
  <c r="G5" i="159"/>
  <c r="G15" i="159" l="1"/>
  <c r="D13" i="153" l="1"/>
  <c r="D12" i="153"/>
  <c r="D6" i="153"/>
  <c r="D5" i="153"/>
  <c r="C7" i="151"/>
  <c r="B7" i="151"/>
  <c r="A44" i="134" l="1"/>
  <c r="A42" i="134"/>
  <c r="A36" i="134"/>
  <c r="A42" i="136" l="1"/>
  <c r="A40" i="136"/>
  <c r="A34" i="136"/>
  <c r="A21" i="136"/>
  <c r="A19" i="136"/>
  <c r="A13" i="136"/>
  <c r="A22" i="134"/>
  <c r="A20" i="134"/>
  <c r="A14" i="134"/>
  <c r="H4" i="132" l="1"/>
  <c r="E4" i="132"/>
  <c r="J44" i="126" l="1"/>
  <c r="I44" i="126"/>
  <c r="H44" i="126"/>
  <c r="G44" i="126"/>
  <c r="F44" i="126"/>
  <c r="E44" i="126"/>
  <c r="D44" i="126"/>
  <c r="C44" i="126"/>
  <c r="B44" i="126"/>
  <c r="K43" i="126"/>
  <c r="K42" i="126"/>
  <c r="K41" i="126"/>
  <c r="K40" i="126"/>
  <c r="K39" i="126"/>
  <c r="K38" i="126"/>
  <c r="K37" i="126"/>
  <c r="K36" i="126"/>
  <c r="K35" i="126"/>
  <c r="K34" i="126"/>
  <c r="K33" i="126"/>
  <c r="K32" i="126"/>
  <c r="K31" i="126"/>
  <c r="K30" i="126"/>
  <c r="K29" i="126"/>
  <c r="K44" i="126" l="1"/>
  <c r="A15" i="122" l="1"/>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<sst xmlns="http://schemas.openxmlformats.org/spreadsheetml/2006/main" count="1762" uniqueCount="741">
  <si>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</si>
  <si>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</si>
  <si>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</si>
  <si>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</si>
  <si>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</si>
  <si>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</si>
  <si>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</si>
  <si>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</si>
  <si>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</si>
  <si>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</si>
  <si>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Borrowings</t>
  </si>
  <si>
    <t>Securities</t>
  </si>
  <si>
    <t>Other</t>
  </si>
  <si>
    <t>Intangible assets</t>
  </si>
  <si>
    <t>Other assets</t>
  </si>
  <si>
    <t>Other liabilities</t>
  </si>
  <si>
    <t>Equity</t>
  </si>
  <si>
    <t>Million ISK</t>
  </si>
  <si>
    <t>Loans to credit institutions</t>
  </si>
  <si>
    <t>Loans to customers</t>
  </si>
  <si>
    <t>Subordinated loans</t>
  </si>
  <si>
    <t>Total</t>
  </si>
  <si>
    <t>Sectors</t>
  </si>
  <si>
    <t>Individuals</t>
  </si>
  <si>
    <t>Non-performing loans</t>
  </si>
  <si>
    <t>Overdrafts</t>
  </si>
  <si>
    <t>Provision on loans and receivables</t>
  </si>
  <si>
    <t>Other loans</t>
  </si>
  <si>
    <t>FX</t>
  </si>
  <si>
    <t>Cash ratio</t>
  </si>
  <si>
    <t>%</t>
  </si>
  <si>
    <t>Bank Levy</t>
  </si>
  <si>
    <t>Income tax</t>
  </si>
  <si>
    <t>Loans-to-deposits ratio</t>
  </si>
  <si>
    <t>AFL</t>
  </si>
  <si>
    <t>Landfestar</t>
  </si>
  <si>
    <t>Valitor</t>
  </si>
  <si>
    <t>Landey</t>
  </si>
  <si>
    <t>Stefnir</t>
  </si>
  <si>
    <t>Employees</t>
  </si>
  <si>
    <t>Total employees</t>
  </si>
  <si>
    <t>Company</t>
  </si>
  <si>
    <t>SPÓL</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</si>
  <si>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</si>
  <si>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</si>
  <si>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</si>
  <si>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</si>
  <si>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</si>
  <si>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</si>
  <si>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</si>
  <si>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</si>
  <si>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</si>
  <si>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</si>
  <si>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</si>
  <si>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</si>
  <si>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</si>
  <si>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</si>
  <si>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</si>
  <si>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</si>
  <si>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</si>
  <si>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</si>
  <si>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</si>
  <si>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</si>
  <si>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</si>
  <si>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</si>
  <si>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</si>
  <si>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</si>
  <si>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</si>
  <si>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</si>
  <si>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</si>
  <si>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</si>
  <si>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31.3.10</t>
  </si>
  <si>
    <t>Total employee</t>
  </si>
  <si>
    <t>8.1.10</t>
  </si>
  <si>
    <t>Finance &amp; Insurance</t>
  </si>
  <si>
    <t>Total loans to customers</t>
  </si>
  <si>
    <t>Corporate</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</si>
  <si>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</si>
  <si>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</si>
  <si>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</si>
  <si>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</si>
  <si>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</si>
  <si>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</si>
  <si>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</si>
  <si>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</si>
  <si>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</si>
  <si>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</si>
  <si>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</si>
  <si>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</si>
  <si>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</si>
  <si>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</si>
  <si>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</si>
  <si>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</si>
  <si>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</si>
  <si>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Tax liabilities</t>
  </si>
  <si>
    <t>Tier 2 ratio</t>
  </si>
  <si>
    <t>-</t>
  </si>
  <si>
    <t>Q1 12</t>
  </si>
  <si>
    <t>Q1</t>
  </si>
  <si>
    <t>Q2</t>
  </si>
  <si>
    <t>Q3</t>
  </si>
  <si>
    <t>Q4</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</si>
  <si>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</si>
  <si>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</si>
  <si>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</si>
  <si>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</si>
  <si>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</si>
  <si>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</si>
  <si>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</si>
  <si>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</si>
  <si>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</si>
  <si>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</si>
  <si>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</si>
  <si>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</si>
  <si>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</si>
  <si>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</si>
  <si>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</si>
  <si>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</si>
  <si>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</si>
  <si>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</si>
  <si>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</si>
  <si>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</si>
  <si>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</si>
  <si>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</si>
  <si>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</si>
  <si>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</si>
  <si>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</si>
  <si>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</si>
  <si>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</si>
  <si>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</si>
  <si>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</si>
  <si>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</si>
  <si>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</si>
  <si>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</si>
  <si>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</si>
  <si>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</si>
  <si>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</si>
  <si>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</si>
  <si>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</si>
  <si>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</si>
  <si>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</si>
  <si>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</si>
  <si>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</si>
  <si>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</si>
  <si>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</si>
  <si>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</si>
  <si>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</si>
  <si>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</si>
  <si>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</si>
  <si>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</si>
  <si>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</si>
  <si>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</si>
  <si>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</si>
  <si>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</si>
  <si>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</si>
  <si>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</si>
  <si>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</si>
  <si>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</si>
  <si>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</si>
  <si>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</si>
  <si>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</si>
  <si>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</si>
  <si>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</si>
  <si>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</si>
  <si>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</si>
  <si>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</si>
  <si>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</si>
  <si>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</si>
  <si>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</si>
  <si>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</si>
  <si>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</si>
  <si>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</si>
  <si>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</si>
  <si>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</si>
  <si>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</si>
  <si>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</si>
  <si>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</si>
  <si>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</si>
  <si>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</si>
  <si>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</si>
  <si>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</si>
  <si>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</si>
  <si>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</si>
  <si>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</si>
  <si>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</si>
  <si>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</si>
  <si>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</si>
  <si>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</si>
  <si>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</si>
  <si>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</si>
  <si>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</si>
  <si>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</si>
  <si>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</si>
  <si>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</si>
  <si>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</si>
  <si>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</si>
  <si>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</si>
  <si>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</si>
  <si>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</si>
  <si>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</si>
  <si>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</si>
  <si>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</si>
  <si>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</si>
  <si>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</si>
  <si>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</si>
  <si>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</si>
  <si>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</si>
  <si>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</si>
  <si>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</si>
  <si>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</si>
  <si>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</si>
  <si>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</si>
  <si>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</si>
  <si>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</si>
  <si>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</si>
  <si>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</si>
  <si>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</si>
  <si>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</si>
  <si>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</si>
  <si>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</si>
  <si>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</si>
  <si>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</si>
  <si>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</si>
  <si>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</si>
  <si>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</si>
  <si>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</si>
  <si>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</si>
  <si>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</si>
  <si>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</si>
  <si>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</si>
  <si>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</si>
  <si>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</si>
  <si>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</si>
  <si>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</si>
  <si>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</si>
  <si>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</si>
  <si>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</si>
  <si>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</si>
  <si>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</si>
  <si>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</si>
  <si>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</si>
  <si>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</si>
  <si>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</si>
  <si>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</si>
  <si>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</si>
  <si>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</si>
  <si>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Q4 13</t>
  </si>
  <si>
    <t>Q1 14</t>
  </si>
  <si>
    <t>Q2 14</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</si>
  <si>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</si>
  <si>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</si>
  <si>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</si>
  <si>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</si>
  <si>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</si>
  <si>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</si>
  <si>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</si>
  <si>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</si>
  <si>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</si>
  <si>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</si>
  <si>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</si>
  <si>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</si>
  <si>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</si>
  <si>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</si>
  <si>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</si>
  <si>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</si>
  <si>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</si>
  <si>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</si>
  <si>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</si>
  <si>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</si>
  <si>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</si>
  <si>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</si>
  <si>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</si>
  <si>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</si>
  <si>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</si>
  <si>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</si>
  <si>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</si>
  <si>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Capital base</t>
  </si>
  <si>
    <t>Cash and balances with Central Bank</t>
  </si>
  <si>
    <t>Due to credit institutions and Central Bank</t>
  </si>
  <si>
    <t>Past due but not impaired</t>
  </si>
  <si>
    <t>Corporates</t>
  </si>
  <si>
    <t>Neither past due nor impaired</t>
  </si>
  <si>
    <t>Impairment amount</t>
  </si>
  <si>
    <t>Retained earnings</t>
  </si>
  <si>
    <t>Other statutory deductions</t>
  </si>
  <si>
    <t>Subordinated liabilities</t>
  </si>
  <si>
    <t>Liabilities</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</si>
  <si>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</si>
  <si>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</si>
  <si>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</si>
  <si>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</si>
  <si>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</si>
  <si>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</si>
  <si>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Provision on loans</t>
  </si>
  <si>
    <t>Agriculture and forestry</t>
  </si>
  <si>
    <t>Financial and insurance activities</t>
  </si>
  <si>
    <t>Industry, energy and manufacturing</t>
  </si>
  <si>
    <t>Information and communication technology</t>
  </si>
  <si>
    <t>Real estate activities and construction</t>
  </si>
  <si>
    <t>Wholesale and retail trade</t>
  </si>
  <si>
    <t>Table 1.1 Main subsidiaries in which Arion Bank held a direct interest at the end of 2014, fully consolidated</t>
  </si>
  <si>
    <t>Operating activity</t>
  </si>
  <si>
    <t>Currency</t>
  </si>
  <si>
    <t>Country</t>
  </si>
  <si>
    <t>Operation</t>
  </si>
  <si>
    <t>AFL - sparisjóður</t>
  </si>
  <si>
    <t>Retail banking</t>
  </si>
  <si>
    <t>ISK</t>
  </si>
  <si>
    <t>Iceland</t>
  </si>
  <si>
    <t>Core</t>
  </si>
  <si>
    <t>ABMIIF</t>
  </si>
  <si>
    <t>BG12 slhf.</t>
  </si>
  <si>
    <t>Holding company</t>
  </si>
  <si>
    <t>Non-core</t>
  </si>
  <si>
    <t>EAB 1 ehf.</t>
  </si>
  <si>
    <t>Eignabjarg ehf.</t>
  </si>
  <si>
    <t>Eignarhaldsfélagið Landey ehf.</t>
  </si>
  <si>
    <t>Okkar líftryggingar hf.</t>
  </si>
  <si>
    <t>Life insurance</t>
  </si>
  <si>
    <t>Stefnir hf.</t>
  </si>
  <si>
    <t>Asset management</t>
  </si>
  <si>
    <t>Valitor Holding hf.</t>
  </si>
  <si>
    <t>Payment solutions</t>
  </si>
  <si>
    <t>Ownership%</t>
  </si>
  <si>
    <t>Table 3.1 Capital base</t>
  </si>
  <si>
    <t>31 December [ISK m]</t>
  </si>
  <si>
    <t>Share capital</t>
  </si>
  <si>
    <t>Share premium</t>
  </si>
  <si>
    <r>
      <rPr>
        <sz val="10"/>
        <color theme="1"/>
        <rFont val="Calibri"/>
        <family val="2"/>
      </rPr>
      <t>Other</t>
    </r>
    <r>
      <rPr>
        <sz val="10"/>
        <color theme="1"/>
        <rFont val="Calibri"/>
        <family val="2"/>
        <scheme val="minor"/>
      </rPr>
      <t xml:space="preserve"> reserves</t>
    </r>
  </si>
  <si>
    <t>Non-controlling interests</t>
  </si>
  <si>
    <t xml:space="preserve">Total equity </t>
  </si>
  <si>
    <t>Tier 1 capital</t>
  </si>
  <si>
    <t xml:space="preserve">Tier 2 capital </t>
  </si>
  <si>
    <t>Table 3.2 Key capital adequacy figures</t>
  </si>
  <si>
    <t>Risk-weighted assets (RWA)</t>
  </si>
  <si>
    <t>Pillar 1 capital requirement</t>
  </si>
  <si>
    <t>Tier 1 capital ratio</t>
  </si>
  <si>
    <t>Total capital ratio</t>
  </si>
  <si>
    <t>RWA divided by Total assets (on balance sheet)</t>
  </si>
  <si>
    <t xml:space="preserve">Exposure at Default (EAD) </t>
  </si>
  <si>
    <t>31 December 2014 [ISK m]</t>
  </si>
  <si>
    <t>On-balance sheet</t>
  </si>
  <si>
    <t>Off-balance sheet</t>
  </si>
  <si>
    <t xml:space="preserve">Risk-weighted assets </t>
  </si>
  <si>
    <t>Average risk weights EAD (%)</t>
  </si>
  <si>
    <t>Credit risk</t>
  </si>
  <si>
    <t>Central government</t>
  </si>
  <si>
    <t>Regional government</t>
  </si>
  <si>
    <t>Administrative bodies</t>
  </si>
  <si>
    <t>Institutions</t>
  </si>
  <si>
    <t>Retail</t>
  </si>
  <si>
    <t>Past due</t>
  </si>
  <si>
    <t>Equity, banking book</t>
  </si>
  <si>
    <t>Traded debt instruments,banking book</t>
  </si>
  <si>
    <t>Counterparty credit risk</t>
  </si>
  <si>
    <t>Credit risk total</t>
  </si>
  <si>
    <t>Market risk</t>
  </si>
  <si>
    <t>Traded debt instruments, trading book</t>
  </si>
  <si>
    <t>Equity, trading book</t>
  </si>
  <si>
    <t xml:space="preserve">Foreign exchange </t>
  </si>
  <si>
    <t>Market risk total</t>
  </si>
  <si>
    <t>Operational risk total</t>
  </si>
  <si>
    <t>31 December 2013 [ISK m]</t>
  </si>
  <si>
    <t>Table 3.4 Exposure, risk-weighted assets and capital requirements split by exposure class</t>
  </si>
  <si>
    <t>Average 2014 [ISK m]</t>
  </si>
  <si>
    <t>Average 2013 [ISK m]</t>
  </si>
  <si>
    <t>Table 3.5 Average quarterly exposure, risk-weighted assets and capital requirements split by exposure class</t>
  </si>
  <si>
    <t>Table 3.6 Exposure split by exposure class and by sector</t>
  </si>
  <si>
    <t>Exposure at Default - On-balance sheet</t>
  </si>
  <si>
    <t>31 December 2014  [ISK m]</t>
  </si>
  <si>
    <t>Other credit risk related exposure</t>
  </si>
  <si>
    <t>Total  on- balance sheet</t>
  </si>
  <si>
    <t>Agriculture</t>
  </si>
  <si>
    <t>Financial and insurance services</t>
  </si>
  <si>
    <t>Individual</t>
  </si>
  <si>
    <t>Public administration, human health and social act.</t>
  </si>
  <si>
    <t>Real estate and construction</t>
  </si>
  <si>
    <t>Wholesale and retail trades</t>
  </si>
  <si>
    <t>Banking book - Traded debt instruments</t>
  </si>
  <si>
    <t>Banking book - Equity</t>
  </si>
  <si>
    <t>Up to 1 year</t>
  </si>
  <si>
    <t>1-5 years</t>
  </si>
  <si>
    <t>Over 5 years</t>
  </si>
  <si>
    <t>Not specified</t>
  </si>
  <si>
    <t>Total on-balance sheet credit risk exposure</t>
  </si>
  <si>
    <t>Table 3.7 On-balance sheet credit risk exposure broken down by exposure classes and maturity, book value</t>
  </si>
  <si>
    <t>Real estates</t>
  </si>
  <si>
    <t>Derivatives</t>
  </si>
  <si>
    <t>Total collateral</t>
  </si>
  <si>
    <t>Table 3.8 Collateral types broken down by exposure classes</t>
  </si>
  <si>
    <t>Cash and securities</t>
  </si>
  <si>
    <t>On balance-sheet exposures</t>
  </si>
  <si>
    <t>Derivative exposures</t>
  </si>
  <si>
    <t>Securities financing transaction exposures</t>
  </si>
  <si>
    <t>Off balance-sheet exposures</t>
  </si>
  <si>
    <t>Total exposure</t>
  </si>
  <si>
    <t>Leverage ratio</t>
  </si>
  <si>
    <t>Table 3.10 The Bank's leverage ratio</t>
  </si>
  <si>
    <t>Table 4.2 Breakdown of credit risk exposure</t>
  </si>
  <si>
    <t xml:space="preserve"> [ISK m]</t>
  </si>
  <si>
    <t>31 December</t>
  </si>
  <si>
    <t>Average</t>
  </si>
  <si>
    <t>On-balance sheet items:</t>
  </si>
  <si>
    <t>Bonds and debt instruments</t>
  </si>
  <si>
    <t>Bond and debt instruments, hedging</t>
  </si>
  <si>
    <t>Other assets with credit risk</t>
  </si>
  <si>
    <t>Credit risk exposure on-balance sheet</t>
  </si>
  <si>
    <t>Off-balance sheet items:</t>
  </si>
  <si>
    <t>Financial guarantees</t>
  </si>
  <si>
    <t>Unused overdraft</t>
  </si>
  <si>
    <t>Loan commitments</t>
  </si>
  <si>
    <t>Credit risk exposure off-balance sheet</t>
  </si>
  <si>
    <t>Total credit risk exposure</t>
  </si>
  <si>
    <t>Table 4.3 Development of the loan portfolio</t>
  </si>
  <si>
    <t>2014</t>
  </si>
  <si>
    <t>2013</t>
  </si>
  <si>
    <t>Cash and cash balances with Central Bank</t>
  </si>
  <si>
    <t>Thereof cash with Central Bank</t>
  </si>
  <si>
    <t>Loans to credit Institutions</t>
  </si>
  <si>
    <t>Thereof bank accounts; and</t>
  </si>
  <si>
    <t>money market loans</t>
  </si>
  <si>
    <t>Table 4.4 Loans to customers specified by types of loans</t>
  </si>
  <si>
    <t>Type</t>
  </si>
  <si>
    <t>Capital lease</t>
  </si>
  <si>
    <t>Loans to customers pre provision</t>
  </si>
  <si>
    <t>Loans to customers net of provision</t>
  </si>
  <si>
    <t>Table 4.6 Credit risk exposure broken down by industry</t>
  </si>
  <si>
    <t xml:space="preserve">Information and com-munication technology </t>
  </si>
  <si>
    <t>Industry, energy and manu-facturing</t>
  </si>
  <si>
    <t>Trans-portation</t>
  </si>
  <si>
    <t>Loans to credit insitutions</t>
  </si>
  <si>
    <t>Unused overdrafts</t>
  </si>
  <si>
    <t>Loans and receivables to credit insitutions</t>
  </si>
  <si>
    <t>Carrying</t>
  </si>
  <si>
    <t>On</t>
  </si>
  <si>
    <t>Up to 3</t>
  </si>
  <si>
    <t xml:space="preserve"> 3 - 12</t>
  </si>
  <si>
    <t xml:space="preserve"> 1 - 5</t>
  </si>
  <si>
    <t>Over 5</t>
  </si>
  <si>
    <t>amount</t>
  </si>
  <si>
    <t>demand</t>
  </si>
  <si>
    <t>months</t>
  </si>
  <si>
    <t>years</t>
  </si>
  <si>
    <t>Loans and receivables to credit institutions</t>
  </si>
  <si>
    <t>Table 4.7 Credit risk exposure broken down by maturity</t>
  </si>
  <si>
    <t>Rating model</t>
  </si>
  <si>
    <t>% Active credit rating</t>
  </si>
  <si>
    <t>%DD</t>
  </si>
  <si>
    <t>%Unrated</t>
  </si>
  <si>
    <t>Corporate credit rating model</t>
  </si>
  <si>
    <t>Retail credit rating model</t>
  </si>
  <si>
    <t>SMEs</t>
  </si>
  <si>
    <t>Table 4.8 Breakdown of ratings by bookvalue</t>
  </si>
  <si>
    <t>Nordic</t>
  </si>
  <si>
    <t>Rest of Europe</t>
  </si>
  <si>
    <t>North America</t>
  </si>
  <si>
    <t xml:space="preserve">- </t>
  </si>
  <si>
    <t>Bonds and debt instruments, hedging</t>
  </si>
  <si>
    <t>Unsecured ratio %</t>
  </si>
  <si>
    <t>Bond, debt instruments and derivatives</t>
  </si>
  <si>
    <t>% of Credit risk exposure on-balance sheet</t>
  </si>
  <si>
    <t>% of Credit risk exposure off-balance sheet</t>
  </si>
  <si>
    <t>% of Total credit risk exposure</t>
  </si>
  <si>
    <t>Table 4.10 Geopgraphic distribution of credit risk exposure</t>
  </si>
  <si>
    <t>Table 4.11 Collateral, parent company</t>
  </si>
  <si>
    <t>Table 4.14 Defaults by sector, parent company</t>
  </si>
  <si>
    <t>Facility level</t>
  </si>
  <si>
    <t>Cross default</t>
  </si>
  <si>
    <t>Past due &gt; 90 days as a % of total loans within sector</t>
  </si>
  <si>
    <t>% contribution to past due &gt; 90 days</t>
  </si>
  <si>
    <t>Total past due &gt; 90 days as a % of loans to customers</t>
  </si>
  <si>
    <t>Gross carrying amount</t>
  </si>
  <si>
    <t>Table 4.16 Impaired loans to customers by geographic area</t>
  </si>
  <si>
    <t>Table 4.15 Impaired loans to customers by sector</t>
  </si>
  <si>
    <t>31 December [ISKm]</t>
  </si>
  <si>
    <t>Exposure Class</t>
  </si>
  <si>
    <t>PD</t>
  </si>
  <si>
    <t>LGD</t>
  </si>
  <si>
    <t>EL</t>
  </si>
  <si>
    <t>SME</t>
  </si>
  <si>
    <t>Individual - Mortgage</t>
  </si>
  <si>
    <t>Individual - Other</t>
  </si>
  <si>
    <t>Table 4.17 Expected loss down to exposure type</t>
  </si>
  <si>
    <t>Table 4.18 Credit quality by class of financial asset</t>
  </si>
  <si>
    <t>Individually impaired</t>
  </si>
  <si>
    <t>Loans to corporates</t>
  </si>
  <si>
    <t>Loans to individuals</t>
  </si>
  <si>
    <t>Credit quality</t>
  </si>
  <si>
    <t>Table 4.19 Number of days in default for loans which are not impaired</t>
  </si>
  <si>
    <t>Up  to 3 days</t>
  </si>
  <si>
    <t>4  to 30 days</t>
  </si>
  <si>
    <t>31 to 60 days</t>
  </si>
  <si>
    <t>61 to 90 days</t>
  </si>
  <si>
    <t>More than 
90 days</t>
  </si>
  <si>
    <t>Total past due but not impaired loans</t>
  </si>
  <si>
    <t>Loansto corporates</t>
  </si>
  <si>
    <t>Loansto individuals</t>
  </si>
  <si>
    <t>Table 4.22 Counterparty credti risk exposure gross and net of collateral</t>
  </si>
  <si>
    <t>Position</t>
  </si>
  <si>
    <t>Exposure</t>
  </si>
  <si>
    <t>Financial institution</t>
  </si>
  <si>
    <t>Funds</t>
  </si>
  <si>
    <t>Retail Corporate</t>
  </si>
  <si>
    <t>Retail Individuals</t>
  </si>
  <si>
    <t>Financial Institution</t>
  </si>
  <si>
    <t>Central Bank</t>
  </si>
  <si>
    <t>Table 5.2 Net position of assets and liabilities by currency</t>
  </si>
  <si>
    <t xml:space="preserve">Foreign currency [ISK m]
</t>
  </si>
  <si>
    <t>Net Exposure</t>
  </si>
  <si>
    <t>EUR</t>
  </si>
  <si>
    <t>GBP</t>
  </si>
  <si>
    <t>USD</t>
  </si>
  <si>
    <t>DKK</t>
  </si>
  <si>
    <t>JPY</t>
  </si>
  <si>
    <t>Total net position</t>
  </si>
  <si>
    <t>Table 5.3 Value-at-Risk for net currency positions with a 99% confidence level over a 10 day horizon</t>
  </si>
  <si>
    <t>10 day 99% VaR</t>
  </si>
  <si>
    <t>CHF</t>
  </si>
  <si>
    <t>Diversification</t>
  </si>
  <si>
    <t>Total Value-at-Risk</t>
  </si>
  <si>
    <t>Table 5.4 Equity exposure in the banking book</t>
  </si>
  <si>
    <t>Listed</t>
  </si>
  <si>
    <t>Unlisted</t>
  </si>
  <si>
    <t>Investments in associates, non-core</t>
  </si>
  <si>
    <t>Equity instruments with variable income</t>
  </si>
  <si>
    <t>Fund shares - Bonds</t>
  </si>
  <si>
    <t>Total equity exposure in the banking book</t>
  </si>
  <si>
    <t>Realized gain/loss in 2014</t>
  </si>
  <si>
    <t>Unrealized gain/loss in 2014</t>
  </si>
  <si>
    <t>Table 5.5 Assets and liabilities at fair value by interest fixing period</t>
  </si>
  <si>
    <t>Assets [ISK m]</t>
  </si>
  <si>
    <t>0-1M</t>
  </si>
  <si>
    <t>1-6M</t>
  </si>
  <si>
    <t>6-12M</t>
  </si>
  <si>
    <t>1-5Y</t>
  </si>
  <si>
    <t>5-10Y</t>
  </si>
  <si>
    <t>10-20Y</t>
  </si>
  <si>
    <t>&gt;20Y</t>
  </si>
  <si>
    <t>Total fair value</t>
  </si>
  <si>
    <t>Total book value</t>
  </si>
  <si>
    <t>Balances with Central Bank</t>
  </si>
  <si>
    <t>Bonds</t>
  </si>
  <si>
    <t>Derivatives and hedging securities*</t>
  </si>
  <si>
    <t>Total interest bearing-assets</t>
  </si>
  <si>
    <t>Non-interest-bearing assets</t>
  </si>
  <si>
    <t>Liabilities and Equity [ISK m]</t>
  </si>
  <si>
    <t>Due to Central Bank and credit institutions</t>
  </si>
  <si>
    <t>Deposits from customers</t>
  </si>
  <si>
    <t>Covered bonds</t>
  </si>
  <si>
    <t>Other borrowings</t>
  </si>
  <si>
    <t>Subordinated liability</t>
  </si>
  <si>
    <t>Bonds - short positions</t>
  </si>
  <si>
    <t>Total interest bearing-liabilities</t>
  </si>
  <si>
    <t>Non-interest-bearing liabilities</t>
  </si>
  <si>
    <t>Derivatives and hedging securities [ISK m]</t>
  </si>
  <si>
    <t>Net position</t>
  </si>
  <si>
    <t>Total [ISK m]</t>
  </si>
  <si>
    <t>* Derivatives and hedging securities can only be broken down by interest-fixing period by viewing net positions.</t>
  </si>
  <si>
    <t>Table 5.6 Sensitivity of the fair value of interest bearing assets and liabilities on the banking book</t>
  </si>
  <si>
    <t>0-1Y</t>
  </si>
  <si>
    <t>ISK, non-indexed</t>
  </si>
  <si>
    <t>ISK, CPI-indexed</t>
  </si>
  <si>
    <t>Table 5.7 Loss to fair value on banking book due to standard interest rate shock movements</t>
  </si>
  <si>
    <t>Shift (bps)</t>
  </si>
  <si>
    <t>All periods</t>
  </si>
  <si>
    <t>All currencies total</t>
  </si>
  <si>
    <t>Table 5.8 Loss to fair value and book value due to standard interest rate shock movements</t>
  </si>
  <si>
    <t>Fair value</t>
  </si>
  <si>
    <t>Book value</t>
  </si>
  <si>
    <t>Total loss</t>
  </si>
  <si>
    <t>Table 5.9 Securities and derivatives on the Bank's trading book</t>
  </si>
  <si>
    <t>Table 5.10 The Bank's trading exposure</t>
  </si>
  <si>
    <t>Long</t>
  </si>
  <si>
    <t>Short</t>
  </si>
  <si>
    <t>Year-end</t>
  </si>
  <si>
    <t>Maximum</t>
  </si>
  <si>
    <t>Table 5.11 Derivatives</t>
  </si>
  <si>
    <t>No. of contracts</t>
  </si>
  <si>
    <t>Forward exchange rate agreements</t>
  </si>
  <si>
    <t>Interest rate and exchange rate agreements</t>
  </si>
  <si>
    <t>Bond swap agreements</t>
  </si>
  <si>
    <t>Share swap agreements</t>
  </si>
  <si>
    <t>Options</t>
  </si>
  <si>
    <t>Underlying positions</t>
  </si>
  <si>
    <t>Main risk factor</t>
  </si>
  <si>
    <t>Table 5.12 First order sensitivity of long and short positions in the Bank’s trading book</t>
  </si>
  <si>
    <t>Long positions [ISK m]</t>
  </si>
  <si>
    <t>MV</t>
  </si>
  <si>
    <t>Duration</t>
  </si>
  <si>
    <t>BPV</t>
  </si>
  <si>
    <t>Short positions [ISK m]</t>
  </si>
  <si>
    <t>Inflow from deposits at credit institutions</t>
  </si>
  <si>
    <t>Other inflow</t>
  </si>
  <si>
    <t>Total inflow *</t>
  </si>
  <si>
    <t>Deposit outflow</t>
  </si>
  <si>
    <t>Other outflow</t>
  </si>
  <si>
    <t>Total outflow</t>
  </si>
  <si>
    <t>Net outflow</t>
  </si>
  <si>
    <t>Cash on hand and Central Bank deposits</t>
  </si>
  <si>
    <t>Government bonds and other repo-eligible bonds</t>
  </si>
  <si>
    <t>Liquidity facility</t>
  </si>
  <si>
    <t>Total level 1 assets **</t>
  </si>
  <si>
    <t>Total level 2 assets **</t>
  </si>
  <si>
    <t>Total high quality liquid assets</t>
  </si>
  <si>
    <t>Liquidity Coverage Ratio</t>
  </si>
  <si>
    <t>*Total inflow is capped at 75% of total outflow</t>
  </si>
  <si>
    <t>**For detailed definition, see Central Bank Rules no. 1031/2014</t>
  </si>
  <si>
    <t xml:space="preserve">Table 6.3 Breakdown of LCR </t>
  </si>
  <si>
    <t>Table 6.4 Breakdown of NSFR</t>
  </si>
  <si>
    <t>Equity and Tier II</t>
  </si>
  <si>
    <t>Secured Financing</t>
  </si>
  <si>
    <t>Unsecured Financing</t>
  </si>
  <si>
    <t>Retail / SME deposits</t>
  </si>
  <si>
    <t>Other deposits</t>
  </si>
  <si>
    <t>Available stable funding</t>
  </si>
  <si>
    <t>Liquid assets</t>
  </si>
  <si>
    <t>Loans to customers, performing</t>
  </si>
  <si>
    <t>Required stable funding</t>
  </si>
  <si>
    <t>Balance</t>
  </si>
  <si>
    <t>Net stable funding ratio</t>
  </si>
  <si>
    <t>Table 6.5 Distribution of deposits by LCR categories. The expected stressed outflow weight is shown for each category.</t>
  </si>
  <si>
    <t>Deposits maturing within 30 days</t>
  </si>
  <si>
    <t>Less Stable</t>
  </si>
  <si>
    <t>Weight (%)</t>
  </si>
  <si>
    <t>Stable</t>
  </si>
  <si>
    <t>Operational relationship</t>
  </si>
  <si>
    <t>Corporations</t>
  </si>
  <si>
    <t>Sovereigns, central-banks and PSE</t>
  </si>
  <si>
    <t>Financial entities being wound up</t>
  </si>
  <si>
    <t>Pension funds</t>
  </si>
  <si>
    <t>Domestic financial entites</t>
  </si>
  <si>
    <t>Foreign financial entites</t>
  </si>
  <si>
    <t>Other foreign parties</t>
  </si>
  <si>
    <t xml:space="preserve">Category </t>
  </si>
  <si>
    <t>* As per the LCR methodology, no outflow assumed from deposits with maturity longer than 30 days</t>
  </si>
  <si>
    <t>Term
deposits*</t>
  </si>
  <si>
    <t>Table 6.6 Distribution of deposits by LCR categories</t>
  </si>
  <si>
    <t>Category</t>
  </si>
  <si>
    <t>Table 6.8 Breakdown of funding by type</t>
  </si>
  <si>
    <t>Customer deposits</t>
  </si>
  <si>
    <t>Financial liabilities</t>
  </si>
  <si>
    <t>Table 6.9 Breakdown of assets by contractual maturity</t>
  </si>
  <si>
    <t xml:space="preserve">Assets 31 December </t>
  </si>
  <si>
    <t>2012</t>
  </si>
  <si>
    <t>2011</t>
  </si>
  <si>
    <t>On demand</t>
  </si>
  <si>
    <t>Up to 3 months</t>
  </si>
  <si>
    <t>3 - 12 months</t>
  </si>
  <si>
    <t>1 - 5 years</t>
  </si>
  <si>
    <t>With no maturity</t>
  </si>
  <si>
    <t>Table 6.10 Breakdown of liabilities by contractual maturity</t>
  </si>
  <si>
    <t>Liabilities 31 December</t>
  </si>
  <si>
    <t>Fund shares - Other</t>
  </si>
  <si>
    <t>Arion Bank Pillar 3 Risk Disclosures Tables 2014</t>
  </si>
  <si>
    <t>Main subsidiaries in which Arion Bank held a direct interest at the end of 2014, fully consolidated</t>
  </si>
  <si>
    <t>Table 1.1</t>
  </si>
  <si>
    <t>1  Introduction</t>
  </si>
  <si>
    <t>3  Capital Management</t>
  </si>
  <si>
    <t>Key capital adequacy figures</t>
  </si>
  <si>
    <t xml:space="preserve">Table 3.2 </t>
  </si>
  <si>
    <t>Exposure, risk-weighted assets and capital requirements split by exposure class</t>
  </si>
  <si>
    <t xml:space="preserve">Table 3.4 </t>
  </si>
  <si>
    <t>Average quarterly exposure, risk-weighted assets and capital requirements split by exposure class</t>
  </si>
  <si>
    <t xml:space="preserve">Table 3.5 </t>
  </si>
  <si>
    <t>Exposure split by exposure class and by sector</t>
  </si>
  <si>
    <t xml:space="preserve">Table 3.6 </t>
  </si>
  <si>
    <t>On-balance sheet credit risk exposure broken down by exposure classes and maturity, book value</t>
  </si>
  <si>
    <t xml:space="preserve">Table 3.7 </t>
  </si>
  <si>
    <t>Collateral types broken down by exposure classes</t>
  </si>
  <si>
    <t xml:space="preserve">Table 3.8 </t>
  </si>
  <si>
    <t xml:space="preserve">Table 3.10 </t>
  </si>
  <si>
    <t>4  Credit Risk</t>
  </si>
  <si>
    <t xml:space="preserve">Table 3.1 </t>
  </si>
  <si>
    <t>Breakdown of credit risk exposure</t>
  </si>
  <si>
    <t>Table 4.2</t>
  </si>
  <si>
    <t>Table 4.3</t>
  </si>
  <si>
    <t>Table 4.4</t>
  </si>
  <si>
    <t>Table 4.6</t>
  </si>
  <si>
    <t>Table 4.7</t>
  </si>
  <si>
    <t>Table 4.8</t>
  </si>
  <si>
    <t>Table 4.10</t>
  </si>
  <si>
    <t>Table 4.11</t>
  </si>
  <si>
    <t>Table 4.14</t>
  </si>
  <si>
    <t>Table 4.15</t>
  </si>
  <si>
    <t>Table 4.16</t>
  </si>
  <si>
    <t>Table 4.17</t>
  </si>
  <si>
    <t>Table 4.18</t>
  </si>
  <si>
    <t>Table 4.19</t>
  </si>
  <si>
    <t>Table 4.22</t>
  </si>
  <si>
    <t>Table 5.2</t>
  </si>
  <si>
    <t>Table 5.3</t>
  </si>
  <si>
    <t>Table 5.4</t>
  </si>
  <si>
    <t>Table 5.5</t>
  </si>
  <si>
    <t>Table 5.6</t>
  </si>
  <si>
    <t>Table 5.7</t>
  </si>
  <si>
    <t>Table 5.8</t>
  </si>
  <si>
    <t>Table 5.9</t>
  </si>
  <si>
    <t>Table 5.10</t>
  </si>
  <si>
    <t>Table 5.11</t>
  </si>
  <si>
    <t>Table 5.12</t>
  </si>
  <si>
    <t>Table 6.3</t>
  </si>
  <si>
    <t>Table 6.4</t>
  </si>
  <si>
    <t>Table 6.5</t>
  </si>
  <si>
    <t>Table 6.6</t>
  </si>
  <si>
    <t>Table 6.8</t>
  </si>
  <si>
    <t>Table 6.9</t>
  </si>
  <si>
    <t>Table 6.10</t>
  </si>
  <si>
    <t>Development of the loan portfolio</t>
  </si>
  <si>
    <t>Loans to customers specified by types of loans</t>
  </si>
  <si>
    <t>Credit risk exposure broken down by industry</t>
  </si>
  <si>
    <t>Breakdown of ratings by bookvalue</t>
  </si>
  <si>
    <t>Geopgraphic distribution of credit risk exposure</t>
  </si>
  <si>
    <t>Collateral, parent company</t>
  </si>
  <si>
    <t>Defaults by sector, parent company</t>
  </si>
  <si>
    <t>Impaired loans to customers by sector</t>
  </si>
  <si>
    <t>Impaired loans to customers by geographic area</t>
  </si>
  <si>
    <t>Expected loss down to exposure type</t>
  </si>
  <si>
    <t>Credit quality by class of financial asset</t>
  </si>
  <si>
    <t>Number of days in default for loans which are not impaired</t>
  </si>
  <si>
    <t>Counterparty credti risk exposure gross and net of collateral</t>
  </si>
  <si>
    <t>Net position of assets and liabilities by currency</t>
  </si>
  <si>
    <t>Value-at-Risk for net currency positions with a 99% confidence level over a 10 day horizon</t>
  </si>
  <si>
    <t>Equity exposure in the banking book</t>
  </si>
  <si>
    <t>Assets and liabilities at fair value by interest fixing period</t>
  </si>
  <si>
    <t>Sensitivity of the fair value of interest bearing assets and liabilities on the banking book</t>
  </si>
  <si>
    <t>Loss to fair value on banking book due to standard interest rate shock movements</t>
  </si>
  <si>
    <t>Loss to fair value and book value due to standard interest rate shock movements</t>
  </si>
  <si>
    <t>Securities and derivatives on the Bank's trading book</t>
  </si>
  <si>
    <t>The Bank's trading exposure</t>
  </si>
  <si>
    <t>First order sensitivity of long and short positions in the Bank’s trading book</t>
  </si>
  <si>
    <t>The Bank's Leverage ratio</t>
  </si>
  <si>
    <t xml:space="preserve">Breakdown of LCR </t>
  </si>
  <si>
    <t>Breakdown of NSFR</t>
  </si>
  <si>
    <t xml:space="preserve">Distribution of deposits by LCR categories. </t>
  </si>
  <si>
    <t>Distribution of deposits by LCR categories</t>
  </si>
  <si>
    <t>Breakdown of funding by type</t>
  </si>
  <si>
    <t>Breakdown of assets by contractual maturity</t>
  </si>
  <si>
    <t>Breakdown of liabilities by contractual maturity</t>
  </si>
  <si>
    <t>5  Market Risk</t>
  </si>
  <si>
    <t>6  Liquidity Risk</t>
  </si>
  <si>
    <t>Credit risk exposure broken down by maturity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</si>
</sst>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41" formatCode="_-* #,##0\ _k_r_._-;\-* #,##0\ _k_r_._-;_-* &quot;-&quot;\ _k_r_._-;_-@_-"/>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_(* #,##0_);_(* \(#,##0\);_(* &quot;-&quot;_);_(@_)"/>
    <numFmt numFmtId="212" formatCode="dd/mm/yy;@"/>
    <numFmt numFmtId="213" formatCode="#,##0;\(#,##0\)"/>
    <numFmt numFmtId="214" formatCode="#,##0&quot;*&quot;"/>
  </numFmts>
  <fonts count="9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5"/>
      <color theme="0"/>
      <name val="Calibri"/>
      <family val="2"/>
      <scheme val="minor"/>
    </font>
    <font>
      <b/>
      <sz val="10"/>
      <color rgb="FF005FAC"/>
      <name val="Calibri"/>
      <family val="2"/>
      <scheme val="minor"/>
    </font>
    <font>
      <sz val="7"/>
      <color theme="1"/>
      <name val="Calibri"/>
      <family val="2"/>
      <scheme val="minor"/>
    </font>
    <font>
      <b/>
      <sz val="8"/>
      <color theme="0"/>
      <name val="Calibri"/>
      <family val="2"/>
      <scheme val="minor"/>
    </font>
    <font>
      <sz val="11"/>
      <color theme="0" tint="-0.249977111117893"/>
      <name val="Calibri"/>
      <family val="2"/>
      <scheme val="minor"/>
    </font>
    <font>
      <sz val="10"/>
      <color theme="1"/>
      <name val="Calibri"/>
      <family val="2"/>
    </font>
    <font>
      <sz val="8"/>
      <color rgb="FFFFFFFF"/>
      <name val="Calibri"/>
      <family val="2"/>
    </font>
    <font>
      <sz val="10"/>
      <color rgb="FFFFFFFF"/>
      <name val="Calibri"/>
      <family val="2"/>
    </font>
    <font>
      <b/>
      <sz val="10"/>
      <color rgb="FFFFFFFF"/>
      <name val="Calibri"/>
      <family val="2"/>
    </font>
    <font>
      <sz val="10"/>
      <color rgb="FF000000"/>
      <name val="Calibri"/>
      <family val="2"/>
    </font>
    <font>
      <b/>
      <sz val="10"/>
      <color rgb="FF000000"/>
      <name val="Calibri"/>
      <family val="2"/>
    </font>
    <font>
      <sz val="10"/>
      <color theme="0" tint="-0.34998626667073579"/>
      <name val="Calibri"/>
      <family val="2"/>
      <scheme val="minor"/>
    </font>
    <font>
      <sz val="10"/>
      <color theme="0" tint="-0.249977111117893"/>
      <name val="Calibri"/>
      <family val="2"/>
      <scheme val="minor"/>
    </font>
    <font>
      <b/>
      <sz val="10"/>
      <name val="Calibri"/>
      <family val="2"/>
      <scheme val="minor"/>
    </font>
    <font>
      <i/>
      <sz val="10"/>
      <name val="Calibri"/>
      <family val="2"/>
      <scheme val="minor"/>
    </font>
    <font>
      <b/>
      <sz val="10"/>
      <color theme="0"/>
      <name val="Calibri"/>
      <family val="2"/>
    </font>
    <font>
      <sz val="8"/>
      <name val="Danske Text"/>
    </font>
    <font>
      <i/>
      <sz val="10"/>
      <color theme="1"/>
      <name val="Calibri"/>
      <family val="2"/>
      <scheme val="minor"/>
    </font>
    <font>
      <i/>
      <sz val="10"/>
      <color rgb="FF000000"/>
      <name val="Calibri"/>
      <family val="2"/>
    </font>
    <font>
      <sz val="10"/>
      <color rgb="FF000000"/>
      <name val="Calibri"/>
      <family val="2"/>
      <scheme val="minor"/>
    </font>
    <font>
      <b/>
      <sz val="10"/>
      <color rgb="FF000000"/>
      <name val="Calibri"/>
      <family val="2"/>
      <scheme val="minor"/>
    </font>
    <font>
      <b/>
      <i/>
      <sz val="10"/>
      <color theme="1"/>
      <name val="Calibri"/>
      <family val="2"/>
      <scheme val="minor"/>
    </font>
    <font>
      <b/>
      <sz val="11"/>
      <color rgb="FF005FAC"/>
      <name val="Calibri"/>
      <family val="2"/>
      <scheme val="minor"/>
    </font>
    <font>
      <u/>
      <sz val="11"/>
      <color theme="10"/>
      <name val="Calibri"/>
      <family val="2"/>
      <scheme val="minor"/>
    </font>
    <font>
      <u/>
      <sz val="10"/>
      <color theme="10"/>
      <name val="Calibri"/>
      <family val="2"/>
      <scheme val="minor"/>
    </font>
  </fonts>
  <fills count="6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05FAC"/>
        <bgColor rgb="FF000000"/>
      </patternFill>
    </fill>
    <fill>
      <patternFill patternType="solid">
        <fgColor rgb="FFFFFFFF"/>
        <bgColor rgb="FF000000"/>
      </patternFill>
    </fill>
    <fill>
      <patternFill patternType="solid">
        <fgColor theme="0"/>
        <bgColor rgb="FF000000"/>
      </patternFill>
    </fill>
    <fill>
      <patternFill patternType="solid">
        <fgColor rgb="FF005CAC"/>
        <bgColor indexed="64"/>
      </patternFill>
    </fill>
  </fills>
  <borders count="65">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
      <left/>
      <right/>
      <top/>
      <bottom style="thin">
        <color rgb="FFFA7800"/>
      </bottom>
      <diagonal/>
    </border>
    <border>
      <left/>
      <right/>
      <top/>
      <bottom style="thin">
        <color rgb="FFFFFFFF"/>
      </bottom>
      <diagonal/>
    </border>
    <border>
      <left style="thin">
        <color rgb="FF005FAC"/>
      </left>
      <right/>
      <top style="thin">
        <color rgb="FF005FAC"/>
      </top>
      <bottom/>
      <diagonal/>
    </border>
    <border>
      <left/>
      <right/>
      <top style="thin">
        <color rgb="FF005FAC"/>
      </top>
      <bottom style="thin">
        <color rgb="FFFFFFFF"/>
      </bottom>
      <diagonal/>
    </border>
    <border>
      <left/>
      <right/>
      <top style="thin">
        <color rgb="FF005FAC"/>
      </top>
      <bottom/>
      <diagonal/>
    </border>
    <border>
      <left/>
      <right style="thin">
        <color rgb="FF005FAC"/>
      </right>
      <top style="thin">
        <color rgb="FF005FAC"/>
      </top>
      <bottom/>
      <diagonal/>
    </border>
    <border>
      <left style="thin">
        <color rgb="FF005FAC"/>
      </left>
      <right/>
      <top/>
      <bottom/>
      <diagonal/>
    </border>
    <border>
      <left/>
      <right style="thin">
        <color rgb="FF005FAC"/>
      </right>
      <top/>
      <bottom/>
      <diagonal/>
    </border>
    <border>
      <left style="thin">
        <color rgb="FF005FAC"/>
      </left>
      <right/>
      <top/>
      <bottom style="thick">
        <color rgb="FFFA7800"/>
      </bottom>
      <diagonal/>
    </border>
    <border>
      <left/>
      <right style="thin">
        <color rgb="FF005FAC"/>
      </right>
      <top/>
      <bottom style="thick">
        <color rgb="FFFA7800"/>
      </bottom>
      <diagonal/>
    </border>
    <border>
      <left/>
      <right/>
      <top/>
      <bottom style="thin">
        <color theme="0"/>
      </bottom>
      <diagonal/>
    </border>
    <border>
      <left/>
      <right style="thin">
        <color rgb="FF005FAC"/>
      </right>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ck">
        <color rgb="FFFA7800"/>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rgb="FFFA7800"/>
      </bottom>
      <diagonal/>
    </border>
    <border>
      <left/>
      <right/>
      <top style="thin">
        <color rgb="FFFA7800"/>
      </top>
      <bottom style="thin">
        <color indexed="64"/>
      </bottom>
      <diagonal/>
    </border>
    <border>
      <left/>
      <right/>
      <top/>
      <bottom style="medium">
        <color rgb="FF005FAC"/>
      </bottom>
      <diagonal/>
    </border>
  </borders>
  <cellStyleXfs count="30800">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xf numFmtId="9" fontId="48" fillId="0" borderId="0"/>
    <xf numFmtId="0" fontId="95" fillId="0" borderId="0" applyNumberFormat="0" applyFill="0" applyBorder="0" applyAlignment="0" applyProtection="0"/>
  </cellStyleXfs>
  <cellXfs count="638">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189" fontId="41" fillId="3" borderId="0" xfId="30277" applyFont="1" applyFill="1">
      <alignment horizontal="right"/>
    </xf>
    <xf numFmtId="189" fontId="41" fillId="3" borderId="8" xfId="30277" applyFont="1" applyFill="1" applyBorder="1">
      <alignment horizontal="right"/>
    </xf>
    <xf numFmtId="0" fontId="72" fillId="33" borderId="0" xfId="12443" applyFont="1" applyFill="1" applyBorder="1"/>
    <xf numFmtId="0" fontId="73"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0" fillId="3" borderId="0" xfId="0" applyNumberFormat="1" applyFill="1"/>
    <xf numFmtId="165" fontId="41" fillId="3" borderId="0" xfId="30277" applyNumberFormat="1" applyFont="1" applyFill="1">
      <alignment horizontal="right"/>
    </xf>
    <xf numFmtId="165" fontId="41" fillId="3" borderId="0" xfId="30277" applyNumberFormat="1" applyFont="1" applyFill="1" applyBorder="1">
      <alignment horizontal="right"/>
    </xf>
    <xf numFmtId="3" fontId="20" fillId="3" borderId="0" xfId="0" applyNumberFormat="1" applyFont="1" applyFill="1" applyBorder="1"/>
    <xf numFmtId="3"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0" fontId="74" fillId="3" borderId="0" xfId="0" applyFont="1" applyFill="1" applyBorder="1"/>
    <xf numFmtId="189" fontId="41" fillId="3" borderId="0" xfId="30277" applyNumberFormat="1" applyFont="1" applyFill="1">
      <alignment horizontal="right"/>
    </xf>
    <xf numFmtId="0" fontId="15" fillId="0" borderId="0" xfId="0" applyFont="1" applyFill="1"/>
    <xf numFmtId="0" fontId="15" fillId="0" borderId="0" xfId="0" applyFont="1" applyFill="1" applyAlignment="1">
      <alignment vertical="center"/>
    </xf>
    <xf numFmtId="0" fontId="15"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190" fontId="15" fillId="0" borderId="0" xfId="0" applyNumberFormat="1" applyFont="1" applyFill="1" applyBorder="1" applyAlignment="1">
      <alignment horizontal="right" vertical="center"/>
    </xf>
    <xf numFmtId="190" fontId="15" fillId="0" borderId="0" xfId="0" applyNumberFormat="1" applyFont="1" applyFill="1" applyAlignment="1">
      <alignment horizontal="right" vertical="center"/>
    </xf>
    <xf numFmtId="0" fontId="15" fillId="0" borderId="8" xfId="0" applyFont="1" applyFill="1" applyBorder="1" applyAlignment="1">
      <alignment vertical="center"/>
    </xf>
    <xf numFmtId="0" fontId="15" fillId="0" borderId="8" xfId="0" applyFont="1" applyFill="1" applyBorder="1" applyAlignment="1">
      <alignment horizontal="right" vertical="center"/>
    </xf>
    <xf numFmtId="0" fontId="15" fillId="3" borderId="0" xfId="0" applyFont="1" applyFill="1" applyAlignment="1">
      <alignment vertical="top"/>
    </xf>
    <xf numFmtId="3" fontId="15" fillId="0" borderId="0" xfId="0" applyNumberFormat="1" applyFont="1" applyFill="1" applyBorder="1"/>
    <xf numFmtId="3" fontId="76" fillId="0" borderId="0" xfId="0" applyNumberFormat="1" applyFont="1" applyFill="1"/>
    <xf numFmtId="0" fontId="15" fillId="0" borderId="8" xfId="0" applyFont="1" applyFill="1" applyBorder="1"/>
    <xf numFmtId="3" fontId="15" fillId="0" borderId="8" xfId="0" applyNumberFormat="1" applyFont="1" applyFill="1" applyBorder="1" applyAlignment="1">
      <alignment horizontal="right"/>
    </xf>
    <xf numFmtId="3" fontId="15" fillId="0" borderId="8" xfId="0" applyNumberFormat="1" applyFont="1" applyFill="1" applyBorder="1"/>
    <xf numFmtId="3" fontId="17" fillId="0" borderId="9" xfId="0" applyNumberFormat="1" applyFont="1" applyFill="1" applyBorder="1"/>
    <xf numFmtId="172" fontId="15" fillId="0" borderId="0" xfId="0" applyNumberFormat="1" applyFont="1" applyFill="1" applyBorder="1"/>
    <xf numFmtId="0" fontId="15" fillId="0" borderId="0" xfId="0" applyFont="1" applyFill="1" applyBorder="1"/>
    <xf numFmtId="172" fontId="15" fillId="0" borderId="8" xfId="0" applyNumberFormat="1" applyFont="1" applyFill="1" applyBorder="1"/>
    <xf numFmtId="3" fontId="0" fillId="0" borderId="0" xfId="1" applyNumberFormat="1" applyFont="1"/>
    <xf numFmtId="0" fontId="17" fillId="0" borderId="8" xfId="0" applyFont="1" applyFill="1" applyBorder="1"/>
    <xf numFmtId="3" fontId="17" fillId="0" borderId="8" xfId="0" applyNumberFormat="1" applyFont="1" applyFill="1" applyBorder="1"/>
    <xf numFmtId="0" fontId="15" fillId="0" borderId="0" xfId="0" applyFont="1" applyFill="1" applyBorder="1" applyAlignment="1"/>
    <xf numFmtId="3" fontId="15" fillId="0" borderId="0" xfId="0" applyNumberFormat="1" applyFont="1" applyFill="1"/>
    <xf numFmtId="165" fontId="15" fillId="0" borderId="0" xfId="1" applyNumberFormat="1" applyFont="1" applyFill="1"/>
    <xf numFmtId="165" fontId="15" fillId="0" borderId="0" xfId="1" applyNumberFormat="1" applyFont="1" applyFill="1" applyBorder="1"/>
    <xf numFmtId="165" fontId="15" fillId="0" borderId="0" xfId="0" applyNumberFormat="1" applyFont="1" applyFill="1" applyBorder="1"/>
    <xf numFmtId="165" fontId="15" fillId="0" borderId="8" xfId="1" applyNumberFormat="1" applyFont="1" applyFill="1" applyBorder="1"/>
    <xf numFmtId="0" fontId="15" fillId="0" borderId="43" xfId="0" applyFont="1" applyFill="1" applyBorder="1"/>
    <xf numFmtId="3" fontId="15" fillId="0" borderId="43" xfId="0" applyNumberFormat="1" applyFont="1" applyFill="1" applyBorder="1"/>
    <xf numFmtId="3" fontId="15" fillId="0" borderId="43" xfId="1" applyNumberFormat="1" applyFont="1" applyFill="1" applyBorder="1"/>
    <xf numFmtId="3" fontId="41" fillId="0" borderId="43" xfId="0" applyNumberFormat="1" applyFont="1" applyFill="1" applyBorder="1"/>
    <xf numFmtId="49" fontId="80" fillId="60" borderId="0" xfId="30291" applyNumberFormat="1" applyFont="1" applyFill="1" applyBorder="1" applyAlignment="1">
      <alignment horizontal="center"/>
    </xf>
    <xf numFmtId="0" fontId="80" fillId="60" borderId="0" xfId="30291" applyFont="1" applyFill="1" applyBorder="1" applyAlignment="1">
      <alignment horizontal="center"/>
    </xf>
    <xf numFmtId="0" fontId="80" fillId="60" borderId="0" xfId="30291" applyFont="1" applyFill="1" applyBorder="1"/>
    <xf numFmtId="0" fontId="80" fillId="60" borderId="0" xfId="30291" applyFont="1" applyFill="1" applyBorder="1" applyAlignment="1">
      <alignment horizontal="right" vertical="center" wrapText="1"/>
    </xf>
    <xf numFmtId="9" fontId="80" fillId="60" borderId="0" xfId="30291" applyNumberFormat="1" applyFont="1" applyFill="1" applyBorder="1" applyAlignment="1">
      <alignment horizontal="right" vertical="center" wrapText="1"/>
    </xf>
    <xf numFmtId="0" fontId="15" fillId="0" borderId="0" xfId="0" applyFont="1" applyFill="1" applyAlignment="1">
      <alignment vertical="top"/>
    </xf>
    <xf numFmtId="0" fontId="79" fillId="60" borderId="45" xfId="30291" applyFont="1" applyFill="1" applyBorder="1"/>
    <xf numFmtId="49" fontId="80" fillId="60" borderId="47" xfId="30291" applyNumberFormat="1" applyFont="1" applyFill="1" applyBorder="1" applyAlignment="1">
      <alignment horizontal="center"/>
    </xf>
    <xf numFmtId="49" fontId="80" fillId="60" borderId="48" xfId="30291" applyNumberFormat="1" applyFont="1" applyFill="1" applyBorder="1" applyAlignment="1">
      <alignment horizontal="center"/>
    </xf>
    <xf numFmtId="0" fontId="79" fillId="60" borderId="49" xfId="30291" applyFont="1" applyFill="1" applyBorder="1"/>
    <xf numFmtId="49" fontId="80" fillId="60" borderId="50" xfId="30291" applyNumberFormat="1" applyFont="1" applyFill="1" applyBorder="1" applyAlignment="1">
      <alignment horizontal="center"/>
    </xf>
    <xf numFmtId="0" fontId="80" fillId="60" borderId="49" xfId="30291" applyFont="1" applyFill="1" applyBorder="1"/>
    <xf numFmtId="9" fontId="80" fillId="60" borderId="50" xfId="30291" applyNumberFormat="1" applyFont="1" applyFill="1" applyBorder="1" applyAlignment="1">
      <alignment horizontal="right" vertical="center" wrapText="1"/>
    </xf>
    <xf numFmtId="0" fontId="81" fillId="61" borderId="0" xfId="0" applyFont="1" applyFill="1" applyBorder="1"/>
    <xf numFmtId="0" fontId="81" fillId="61" borderId="0" xfId="0" applyFont="1" applyFill="1" applyBorder="1" applyAlignment="1">
      <alignment horizontal="left" indent="1"/>
    </xf>
    <xf numFmtId="3" fontId="15" fillId="0" borderId="0" xfId="1" applyNumberFormat="1" applyFont="1"/>
    <xf numFmtId="0" fontId="41" fillId="3" borderId="0" xfId="0" applyFont="1" applyFill="1"/>
    <xf numFmtId="0" fontId="82" fillId="61" borderId="9" xfId="0" applyFont="1" applyFill="1" applyBorder="1"/>
    <xf numFmtId="0" fontId="15" fillId="3" borderId="0" xfId="0" applyFont="1" applyFill="1" applyBorder="1"/>
    <xf numFmtId="3" fontId="81" fillId="61" borderId="0" xfId="0" applyNumberFormat="1" applyFont="1" applyFill="1" applyBorder="1" applyAlignment="1">
      <alignment horizontal="right"/>
    </xf>
    <xf numFmtId="9" fontId="81" fillId="61" borderId="0" xfId="1" applyFont="1" applyFill="1" applyBorder="1" applyAlignment="1">
      <alignment horizontal="right"/>
    </xf>
    <xf numFmtId="3" fontId="81" fillId="61" borderId="0" xfId="1" applyNumberFormat="1" applyFont="1" applyFill="1" applyBorder="1" applyAlignment="1">
      <alignment horizontal="right"/>
    </xf>
    <xf numFmtId="211" fontId="81" fillId="61" borderId="0" xfId="0" applyNumberFormat="1" applyFont="1" applyFill="1" applyBorder="1" applyAlignment="1">
      <alignment horizontal="right"/>
    </xf>
    <xf numFmtId="165" fontId="81" fillId="61" borderId="0" xfId="1" applyNumberFormat="1" applyFont="1" applyFill="1" applyBorder="1" applyAlignment="1">
      <alignment horizontal="right"/>
    </xf>
    <xf numFmtId="211" fontId="81" fillId="0" borderId="0" xfId="0" applyNumberFormat="1" applyFont="1" applyFill="1" applyBorder="1" applyAlignment="1">
      <alignment horizontal="right"/>
    </xf>
    <xf numFmtId="165" fontId="81" fillId="0" borderId="0" xfId="1" applyNumberFormat="1" applyFont="1" applyFill="1" applyBorder="1" applyAlignment="1">
      <alignment horizontal="right"/>
    </xf>
    <xf numFmtId="211" fontId="82" fillId="61" borderId="9" xfId="0" applyNumberFormat="1" applyFont="1" applyFill="1" applyBorder="1"/>
    <xf numFmtId="3" fontId="82" fillId="61" borderId="9" xfId="0" applyNumberFormat="1" applyFont="1" applyFill="1" applyBorder="1" applyAlignment="1">
      <alignment horizontal="right"/>
    </xf>
    <xf numFmtId="165" fontId="82" fillId="61" borderId="9" xfId="1" applyNumberFormat="1" applyFont="1" applyFill="1" applyBorder="1" applyAlignment="1">
      <alignment horizontal="right"/>
    </xf>
    <xf numFmtId="165" fontId="81" fillId="61" borderId="0" xfId="0" applyNumberFormat="1" applyFont="1" applyFill="1" applyBorder="1"/>
    <xf numFmtId="3" fontId="81" fillId="0" borderId="0" xfId="0" applyNumberFormat="1" applyFont="1" applyFill="1" applyBorder="1" applyAlignment="1">
      <alignment horizontal="right"/>
    </xf>
    <xf numFmtId="3" fontId="82" fillId="0" borderId="9" xfId="0" applyNumberFormat="1" applyFont="1" applyFill="1" applyBorder="1" applyAlignment="1">
      <alignment horizontal="right"/>
    </xf>
    <xf numFmtId="0" fontId="78" fillId="60" borderId="51" xfId="30291" applyFont="1" applyFill="1" applyBorder="1"/>
    <xf numFmtId="0" fontId="78" fillId="60" borderId="42" xfId="30291" applyFont="1" applyFill="1" applyBorder="1" applyAlignment="1">
      <alignment horizontal="center" vertical="center" wrapText="1"/>
    </xf>
    <xf numFmtId="9" fontId="78" fillId="60" borderId="42" xfId="30291" applyNumberFormat="1" applyFont="1" applyFill="1" applyBorder="1" applyAlignment="1">
      <alignment horizontal="center" vertical="center" wrapText="1"/>
    </xf>
    <xf numFmtId="9" fontId="78" fillId="60" borderId="52" xfId="30291" applyNumberFormat="1" applyFont="1" applyFill="1" applyBorder="1" applyAlignment="1">
      <alignment horizontal="center" vertical="center" wrapText="1"/>
    </xf>
    <xf numFmtId="211" fontId="82" fillId="0" borderId="9" xfId="0" applyNumberFormat="1" applyFont="1" applyFill="1" applyBorder="1" applyAlignment="1">
      <alignment horizontal="right"/>
    </xf>
    <xf numFmtId="49" fontId="80" fillId="60" borderId="53" xfId="30291" applyNumberFormat="1" applyFont="1" applyFill="1" applyBorder="1" applyAlignment="1">
      <alignment horizontal="center"/>
    </xf>
    <xf numFmtId="0" fontId="80" fillId="60" borderId="53" xfId="30291" applyFont="1" applyFill="1" applyBorder="1"/>
    <xf numFmtId="11" fontId="15" fillId="3" borderId="0" xfId="0" applyNumberFormat="1" applyFont="1" applyFill="1"/>
    <xf numFmtId="0" fontId="81" fillId="0" borderId="0" xfId="0" applyFont="1" applyFill="1" applyBorder="1" applyAlignment="1">
      <alignment horizontal="left" indent="1"/>
    </xf>
    <xf numFmtId="211" fontId="81" fillId="3" borderId="0" xfId="0" applyNumberFormat="1" applyFont="1" applyFill="1" applyBorder="1" applyAlignment="1">
      <alignment horizontal="right"/>
    </xf>
    <xf numFmtId="211" fontId="82" fillId="62" borderId="9" xfId="0" applyNumberFormat="1" applyFont="1" applyFill="1" applyBorder="1"/>
    <xf numFmtId="211" fontId="15" fillId="3" borderId="0" xfId="0" applyNumberFormat="1" applyFont="1" applyFill="1"/>
    <xf numFmtId="4" fontId="15" fillId="3" borderId="0" xfId="0" applyNumberFormat="1" applyFont="1" applyFill="1"/>
    <xf numFmtId="0" fontId="83" fillId="3" borderId="0" xfId="0" applyFont="1" applyFill="1"/>
    <xf numFmtId="0" fontId="83" fillId="0" borderId="0" xfId="0" applyFont="1" applyFill="1" applyBorder="1"/>
    <xf numFmtId="4" fontId="83" fillId="0" borderId="0" xfId="0" applyNumberFormat="1" applyFont="1" applyFill="1" applyBorder="1"/>
    <xf numFmtId="0" fontId="80" fillId="60" borderId="42" xfId="30291" applyFont="1" applyFill="1" applyBorder="1"/>
    <xf numFmtId="0" fontId="80" fillId="60" borderId="42" xfId="30291" applyFont="1" applyFill="1" applyBorder="1" applyAlignment="1">
      <alignment horizontal="center" wrapText="1"/>
    </xf>
    <xf numFmtId="9" fontId="80" fillId="60" borderId="42" xfId="30291" applyNumberFormat="1" applyFont="1" applyFill="1" applyBorder="1" applyAlignment="1">
      <alignment horizontal="center" wrapText="1"/>
    </xf>
    <xf numFmtId="3" fontId="84" fillId="0" borderId="0" xfId="0" applyNumberFormat="1" applyFont="1" applyFill="1"/>
    <xf numFmtId="211" fontId="81" fillId="62" borderId="0" xfId="0" applyNumberFormat="1" applyFont="1" applyFill="1" applyBorder="1" applyAlignment="1">
      <alignment horizontal="right"/>
    </xf>
    <xf numFmtId="211" fontId="82" fillId="61" borderId="9" xfId="0" applyNumberFormat="1" applyFont="1" applyFill="1" applyBorder="1" applyAlignment="1">
      <alignment horizontal="right"/>
    </xf>
    <xf numFmtId="0" fontId="80" fillId="60" borderId="42" xfId="30291" applyFont="1" applyFill="1" applyBorder="1" applyAlignment="1">
      <alignment horizontal="right"/>
    </xf>
    <xf numFmtId="3" fontId="15" fillId="3" borderId="0" xfId="0" applyNumberFormat="1" applyFont="1" applyFill="1" applyBorder="1"/>
    <xf numFmtId="0" fontId="80" fillId="60" borderId="42" xfId="30291" applyFont="1" applyFill="1" applyBorder="1" applyAlignment="1">
      <alignment horizontal="right" vertical="center" wrapText="1"/>
    </xf>
    <xf numFmtId="0" fontId="80" fillId="60" borderId="42" xfId="30291" applyFont="1" applyFill="1" applyBorder="1" applyAlignment="1">
      <alignment horizontal="right" vertical="center"/>
    </xf>
    <xf numFmtId="0" fontId="41" fillId="3" borderId="0" xfId="12564" applyFont="1" applyFill="1" applyBorder="1"/>
    <xf numFmtId="189" fontId="41" fillId="0" borderId="0" xfId="30277" applyFont="1" applyFill="1">
      <alignment horizontal="right"/>
    </xf>
    <xf numFmtId="189" fontId="41" fillId="3" borderId="0" xfId="30278" applyFont="1" applyFill="1" applyBorder="1">
      <alignment horizontal="right"/>
    </xf>
    <xf numFmtId="189" fontId="41" fillId="0" borderId="0" xfId="30278" applyFont="1" applyFill="1" applyBorder="1">
      <alignment horizontal="right"/>
    </xf>
    <xf numFmtId="189" fontId="85" fillId="0" borderId="9" xfId="30278" applyFont="1" applyFill="1" applyBorder="1">
      <alignment horizontal="right"/>
    </xf>
    <xf numFmtId="0" fontId="16" fillId="33" borderId="42" xfId="12564" applyFont="1" applyFill="1" applyBorder="1" applyAlignment="1">
      <alignment vertical="center"/>
    </xf>
    <xf numFmtId="0" fontId="15" fillId="0" borderId="9" xfId="0" applyFont="1" applyBorder="1"/>
    <xf numFmtId="0" fontId="17" fillId="0" borderId="9" xfId="0" applyFont="1" applyBorder="1"/>
    <xf numFmtId="165" fontId="17" fillId="0" borderId="9" xfId="1" applyNumberFormat="1" applyFont="1" applyBorder="1"/>
    <xf numFmtId="0" fontId="85" fillId="3" borderId="3" xfId="12564" applyFont="1" applyFill="1" applyBorder="1"/>
    <xf numFmtId="0" fontId="16" fillId="33" borderId="0" xfId="0" applyFont="1" applyFill="1" applyAlignment="1">
      <alignment horizontal="left"/>
    </xf>
    <xf numFmtId="0" fontId="16" fillId="33" borderId="0" xfId="0" applyFont="1" applyFill="1" applyBorder="1" applyAlignment="1">
      <alignment horizontal="center" vertical="center" wrapText="1"/>
    </xf>
    <xf numFmtId="0" fontId="16" fillId="33" borderId="0" xfId="0" applyFont="1" applyFill="1" applyBorder="1" applyAlignment="1">
      <alignment horizontal="right"/>
    </xf>
    <xf numFmtId="0" fontId="41" fillId="3" borderId="0" xfId="0" applyFont="1" applyFill="1" applyAlignment="1">
      <alignment horizontal="left"/>
    </xf>
    <xf numFmtId="0" fontId="41" fillId="3" borderId="0" xfId="0" applyFont="1" applyFill="1" applyAlignment="1">
      <alignment horizontal="right"/>
    </xf>
    <xf numFmtId="3" fontId="17" fillId="3" borderId="9" xfId="0" applyNumberFormat="1" applyFont="1" applyFill="1" applyBorder="1"/>
    <xf numFmtId="189" fontId="85" fillId="3" borderId="9" xfId="30277" applyFont="1" applyFill="1" applyBorder="1">
      <alignment horizontal="right"/>
    </xf>
    <xf numFmtId="3" fontId="15" fillId="3" borderId="0" xfId="0" applyNumberFormat="1" applyFont="1" applyFill="1"/>
    <xf numFmtId="0" fontId="16" fillId="33" borderId="42" xfId="0" applyFont="1" applyFill="1" applyBorder="1" applyAlignment="1">
      <alignment horizontal="left"/>
    </xf>
    <xf numFmtId="0" fontId="16" fillId="33" borderId="42" xfId="0" applyFont="1" applyFill="1" applyBorder="1" applyAlignment="1">
      <alignment horizontal="right"/>
    </xf>
    <xf numFmtId="189" fontId="85" fillId="3" borderId="9" xfId="30277" applyFont="1" applyFill="1" applyBorder="1" applyAlignment="1"/>
    <xf numFmtId="0" fontId="15" fillId="3" borderId="0" xfId="0" applyFont="1" applyFill="1" applyAlignment="1">
      <alignment horizontal="left"/>
    </xf>
    <xf numFmtId="3" fontId="41" fillId="3" borderId="0" xfId="0" applyNumberFormat="1" applyFont="1" applyFill="1"/>
    <xf numFmtId="3" fontId="86" fillId="3" borderId="0" xfId="0" applyNumberFormat="1" applyFont="1" applyFill="1"/>
    <xf numFmtId="0" fontId="41" fillId="3" borderId="8" xfId="0" applyFont="1" applyFill="1" applyBorder="1"/>
    <xf numFmtId="3" fontId="41" fillId="3" borderId="8" xfId="0" applyNumberFormat="1" applyFont="1" applyFill="1" applyBorder="1"/>
    <xf numFmtId="0" fontId="85" fillId="3" borderId="8" xfId="0" applyFont="1" applyFill="1" applyBorder="1"/>
    <xf numFmtId="3" fontId="85" fillId="3" borderId="8" xfId="0" applyNumberFormat="1" applyFont="1" applyFill="1" applyBorder="1"/>
    <xf numFmtId="0" fontId="16" fillId="33" borderId="42" xfId="0" applyFont="1" applyFill="1" applyBorder="1"/>
    <xf numFmtId="49" fontId="16" fillId="33" borderId="42" xfId="0" applyNumberFormat="1" applyFont="1" applyFill="1" applyBorder="1" applyAlignment="1">
      <alignment horizontal="right"/>
    </xf>
    <xf numFmtId="0" fontId="87" fillId="33" borderId="0" xfId="0" applyFont="1" applyFill="1" applyBorder="1" applyAlignment="1">
      <alignment vertical="center"/>
    </xf>
    <xf numFmtId="0" fontId="16" fillId="33" borderId="0" xfId="0" applyFont="1" applyFill="1" applyBorder="1" applyAlignment="1">
      <alignment horizontal="center"/>
    </xf>
    <xf numFmtId="0" fontId="16" fillId="33" borderId="0" xfId="0" applyFont="1" applyFill="1"/>
    <xf numFmtId="0" fontId="81" fillId="3" borderId="0" xfId="0" applyFont="1" applyFill="1" applyAlignment="1">
      <alignment vertical="center"/>
    </xf>
    <xf numFmtId="3" fontId="81" fillId="3" borderId="0" xfId="0" applyNumberFormat="1" applyFont="1" applyFill="1" applyAlignment="1">
      <alignment horizontal="right" vertical="center"/>
    </xf>
    <xf numFmtId="0" fontId="82" fillId="3" borderId="9" xfId="0" applyFont="1" applyFill="1" applyBorder="1" applyAlignment="1">
      <alignment vertical="center"/>
    </xf>
    <xf numFmtId="3" fontId="82" fillId="3" borderId="9" xfId="0" applyNumberFormat="1" applyFont="1" applyFill="1" applyBorder="1" applyAlignment="1">
      <alignment horizontal="right" vertical="center"/>
    </xf>
    <xf numFmtId="189" fontId="81" fillId="3" borderId="0" xfId="0" applyNumberFormat="1" applyFont="1" applyFill="1" applyAlignment="1">
      <alignment horizontal="right" vertical="center"/>
    </xf>
    <xf numFmtId="0" fontId="87" fillId="33" borderId="42" xfId="0" applyFont="1" applyFill="1" applyBorder="1" applyAlignment="1">
      <alignment horizontal="right" vertical="center"/>
    </xf>
    <xf numFmtId="0" fontId="88" fillId="3" borderId="0" xfId="0" applyFont="1" applyFill="1" applyBorder="1" applyAlignment="1">
      <alignment horizontal="center" textRotation="45" wrapText="1"/>
    </xf>
    <xf numFmtId="0" fontId="15" fillId="3" borderId="8" xfId="0" applyFont="1" applyFill="1" applyBorder="1"/>
    <xf numFmtId="3" fontId="15" fillId="3" borderId="8" xfId="0" applyNumberFormat="1" applyFont="1" applyFill="1" applyBorder="1"/>
    <xf numFmtId="0" fontId="17" fillId="3" borderId="0" xfId="0" applyFont="1" applyFill="1" applyBorder="1"/>
    <xf numFmtId="3" fontId="17" fillId="3" borderId="0" xfId="0" applyNumberFormat="1" applyFont="1" applyFill="1" applyBorder="1"/>
    <xf numFmtId="0" fontId="89" fillId="3" borderId="8" xfId="0" applyFont="1" applyFill="1" applyBorder="1"/>
    <xf numFmtId="165" fontId="89" fillId="3" borderId="8" xfId="1" applyNumberFormat="1" applyFont="1" applyFill="1" applyBorder="1"/>
    <xf numFmtId="9" fontId="83" fillId="3" borderId="0" xfId="1" applyFont="1" applyFill="1"/>
    <xf numFmtId="0" fontId="17" fillId="3" borderId="3" xfId="0" applyFont="1" applyFill="1" applyBorder="1"/>
    <xf numFmtId="3" fontId="17" fillId="3" borderId="3" xfId="0" applyNumberFormat="1" applyFont="1" applyFill="1" applyBorder="1"/>
    <xf numFmtId="0" fontId="16" fillId="33" borderId="42" xfId="0" applyFont="1" applyFill="1" applyBorder="1" applyAlignment="1">
      <alignment horizontal="left" vertical="center"/>
    </xf>
    <xf numFmtId="0" fontId="75" fillId="33" borderId="42" xfId="0" applyFont="1" applyFill="1" applyBorder="1" applyAlignment="1">
      <alignment horizontal="right" wrapText="1"/>
    </xf>
    <xf numFmtId="0" fontId="16" fillId="33" borderId="0" xfId="0" applyFont="1" applyFill="1" applyBorder="1" applyAlignment="1">
      <alignment horizontal="left"/>
    </xf>
    <xf numFmtId="0" fontId="89" fillId="3" borderId="0" xfId="0" applyFont="1" applyFill="1" applyBorder="1"/>
    <xf numFmtId="0" fontId="16" fillId="33" borderId="0" xfId="0" applyNumberFormat="1" applyFont="1" applyFill="1" applyBorder="1" applyAlignment="1">
      <alignment horizontal="center" wrapText="1"/>
    </xf>
    <xf numFmtId="9" fontId="15" fillId="3" borderId="0" xfId="1" applyFont="1" applyFill="1" applyAlignment="1">
      <alignment horizontal="center"/>
    </xf>
    <xf numFmtId="9" fontId="15" fillId="3" borderId="0" xfId="1" applyFont="1" applyFill="1" applyBorder="1" applyAlignment="1">
      <alignment horizontal="center"/>
    </xf>
    <xf numFmtId="0" fontId="15" fillId="3" borderId="9" xfId="0" applyFont="1" applyFill="1" applyBorder="1"/>
    <xf numFmtId="9" fontId="15" fillId="3" borderId="9" xfId="1" applyFont="1" applyFill="1" applyBorder="1" applyAlignment="1">
      <alignment horizontal="center"/>
    </xf>
    <xf numFmtId="0" fontId="16" fillId="33" borderId="50" xfId="0" applyNumberFormat="1" applyFont="1" applyFill="1" applyBorder="1" applyAlignment="1">
      <alignment horizontal="center" wrapText="1"/>
    </xf>
    <xf numFmtId="0" fontId="16" fillId="33" borderId="42" xfId="0" applyFont="1" applyFill="1" applyBorder="1" applyAlignment="1">
      <alignment horizontal="center" wrapText="1"/>
    </xf>
    <xf numFmtId="0" fontId="16" fillId="33" borderId="42" xfId="0" applyFont="1" applyFill="1" applyBorder="1" applyAlignment="1">
      <alignment horizontal="center"/>
    </xf>
    <xf numFmtId="0" fontId="16" fillId="33" borderId="52" xfId="0" applyFont="1" applyFill="1" applyBorder="1" applyAlignment="1">
      <alignment horizontal="center"/>
    </xf>
    <xf numFmtId="3" fontId="15" fillId="3" borderId="0" xfId="0" applyNumberFormat="1" applyFont="1" applyFill="1" applyAlignment="1">
      <alignment horizontal="right"/>
    </xf>
    <xf numFmtId="1" fontId="15" fillId="3" borderId="0" xfId="0" applyNumberFormat="1" applyFont="1" applyFill="1"/>
    <xf numFmtId="1" fontId="15" fillId="3" borderId="0" xfId="0" applyNumberFormat="1" applyFont="1" applyFill="1" applyAlignment="1">
      <alignment horizontal="right" vertical="center"/>
    </xf>
    <xf numFmtId="3" fontId="15" fillId="3" borderId="0" xfId="0" applyNumberFormat="1" applyFont="1" applyFill="1" applyAlignment="1">
      <alignment horizontal="right" vertical="center"/>
    </xf>
    <xf numFmtId="0" fontId="16" fillId="33" borderId="42" xfId="0" applyFont="1" applyFill="1" applyBorder="1" applyAlignment="1">
      <alignment horizontal="right" wrapText="1"/>
    </xf>
    <xf numFmtId="0" fontId="81" fillId="3" borderId="0" xfId="0" applyFont="1" applyFill="1" applyBorder="1"/>
    <xf numFmtId="211" fontId="81" fillId="3" borderId="0" xfId="0" applyNumberFormat="1" applyFont="1" applyFill="1" applyBorder="1"/>
    <xf numFmtId="165" fontId="81" fillId="3" borderId="0" xfId="1" applyNumberFormat="1" applyFont="1" applyFill="1" applyBorder="1"/>
    <xf numFmtId="0" fontId="81" fillId="3" borderId="9" xfId="0" applyFont="1" applyFill="1" applyBorder="1"/>
    <xf numFmtId="3" fontId="81" fillId="3" borderId="9" xfId="0" applyNumberFormat="1" applyFont="1" applyFill="1" applyBorder="1"/>
    <xf numFmtId="165" fontId="81" fillId="3" borderId="9" xfId="1" applyNumberFormat="1" applyFont="1" applyFill="1" applyBorder="1"/>
    <xf numFmtId="0" fontId="81" fillId="3" borderId="0" xfId="0" applyFont="1" applyFill="1" applyBorder="1" applyAlignment="1">
      <alignment horizontal="left" indent="2"/>
    </xf>
    <xf numFmtId="165" fontId="15" fillId="3" borderId="0" xfId="1" applyNumberFormat="1" applyFont="1" applyFill="1"/>
    <xf numFmtId="211" fontId="15" fillId="3" borderId="55" xfId="0" applyNumberFormat="1" applyFont="1" applyFill="1" applyBorder="1"/>
    <xf numFmtId="0" fontId="81" fillId="3" borderId="8" xfId="0" applyFont="1" applyFill="1" applyBorder="1" applyAlignment="1">
      <alignment horizontal="left" indent="2"/>
    </xf>
    <xf numFmtId="211" fontId="15" fillId="3" borderId="56" xfId="0" applyNumberFormat="1" applyFont="1" applyFill="1" applyBorder="1"/>
    <xf numFmtId="165" fontId="15" fillId="3" borderId="8" xfId="1" applyNumberFormat="1" applyFont="1" applyFill="1" applyBorder="1"/>
    <xf numFmtId="211" fontId="15" fillId="3" borderId="0" xfId="0" applyNumberFormat="1" applyFont="1" applyFill="1" applyBorder="1"/>
    <xf numFmtId="3" fontId="15" fillId="3" borderId="9" xfId="0" applyNumberFormat="1" applyFont="1" applyFill="1" applyBorder="1"/>
    <xf numFmtId="165" fontId="15" fillId="3" borderId="9" xfId="1" applyNumberFormat="1" applyFont="1" applyFill="1" applyBorder="1"/>
    <xf numFmtId="3" fontId="0" fillId="3" borderId="0" xfId="0" applyNumberFormat="1" applyFill="1"/>
    <xf numFmtId="0" fontId="80" fillId="60" borderId="42" xfId="0" applyFont="1" applyFill="1" applyBorder="1" applyAlignment="1">
      <alignment horizontal="left"/>
    </xf>
    <xf numFmtId="0" fontId="80" fillId="60" borderId="42" xfId="0" applyFont="1" applyFill="1" applyBorder="1" applyAlignment="1">
      <alignment horizontal="right" wrapText="1"/>
    </xf>
    <xf numFmtId="0" fontId="80" fillId="60" borderId="42" xfId="0" applyFont="1" applyFill="1" applyBorder="1" applyAlignment="1">
      <alignment horizontal="right" vertical="center" wrapText="1"/>
    </xf>
    <xf numFmtId="0" fontId="90" fillId="61" borderId="0" xfId="0" applyFont="1" applyFill="1" applyBorder="1" applyAlignment="1">
      <alignment horizontal="left" indent="1"/>
    </xf>
    <xf numFmtId="0" fontId="15" fillId="3" borderId="0" xfId="0" applyFont="1" applyFill="1" applyAlignment="1"/>
    <xf numFmtId="0" fontId="0" fillId="3" borderId="0" xfId="0" applyFill="1" applyAlignment="1"/>
    <xf numFmtId="0" fontId="80" fillId="60" borderId="0" xfId="0" applyFont="1" applyFill="1" applyBorder="1"/>
    <xf numFmtId="0" fontId="80" fillId="60" borderId="0" xfId="0" applyFont="1" applyFill="1" applyBorder="1" applyAlignment="1">
      <alignment horizontal="center" wrapText="1"/>
    </xf>
    <xf numFmtId="165" fontId="81" fillId="61" borderId="0" xfId="1" applyNumberFormat="1" applyFont="1" applyFill="1" applyBorder="1"/>
    <xf numFmtId="165" fontId="82" fillId="61" borderId="9" xfId="1" applyNumberFormat="1" applyFont="1" applyFill="1" applyBorder="1"/>
    <xf numFmtId="165" fontId="91" fillId="61" borderId="0" xfId="1" applyNumberFormat="1" applyFont="1" applyFill="1" applyBorder="1"/>
    <xf numFmtId="0" fontId="92" fillId="61" borderId="9" xfId="0" applyFont="1" applyFill="1" applyBorder="1"/>
    <xf numFmtId="165" fontId="92" fillId="61" borderId="9" xfId="1" applyNumberFormat="1" applyFont="1" applyFill="1" applyBorder="1"/>
    <xf numFmtId="0" fontId="80" fillId="60" borderId="42" xfId="0" applyFont="1" applyFill="1" applyBorder="1" applyAlignment="1">
      <alignment wrapText="1"/>
    </xf>
    <xf numFmtId="0" fontId="80" fillId="60" borderId="42" xfId="0" applyFont="1" applyFill="1" applyBorder="1" applyAlignment="1">
      <alignment horizontal="left" vertical="center"/>
    </xf>
    <xf numFmtId="0" fontId="80" fillId="60" borderId="42" xfId="0" applyFont="1" applyFill="1" applyBorder="1" applyAlignment="1">
      <alignment vertical="center"/>
    </xf>
    <xf numFmtId="0" fontId="15" fillId="33" borderId="0" xfId="0" applyFont="1" applyFill="1"/>
    <xf numFmtId="0" fontId="87" fillId="33" borderId="0" xfId="0" applyFont="1" applyFill="1" applyBorder="1"/>
    <xf numFmtId="0" fontId="16" fillId="33" borderId="0" xfId="0" applyFont="1" applyFill="1" applyBorder="1" applyAlignment="1">
      <alignment horizontal="right" wrapText="1"/>
    </xf>
    <xf numFmtId="0" fontId="15" fillId="33" borderId="42" xfId="0" applyFont="1" applyFill="1" applyBorder="1"/>
    <xf numFmtId="0" fontId="81" fillId="3" borderId="0" xfId="0" applyFont="1" applyFill="1" applyBorder="1" applyAlignment="1"/>
    <xf numFmtId="0" fontId="81" fillId="3" borderId="8" xfId="0" applyFont="1" applyFill="1" applyBorder="1" applyAlignment="1"/>
    <xf numFmtId="0" fontId="87" fillId="33" borderId="42" xfId="0" applyFont="1" applyFill="1" applyBorder="1" applyAlignment="1">
      <alignment vertical="top"/>
    </xf>
    <xf numFmtId="165" fontId="15" fillId="3" borderId="0" xfId="1" applyNumberFormat="1" applyFont="1" applyFill="1" applyAlignment="1">
      <alignment horizontal="center"/>
    </xf>
    <xf numFmtId="9" fontId="15" fillId="3" borderId="8" xfId="1" applyFont="1" applyFill="1" applyBorder="1" applyAlignment="1">
      <alignment horizontal="center"/>
    </xf>
    <xf numFmtId="165" fontId="15" fillId="3" borderId="8" xfId="1" applyNumberFormat="1" applyFont="1" applyFill="1" applyBorder="1" applyAlignment="1">
      <alignment horizontal="center"/>
    </xf>
    <xf numFmtId="0" fontId="16" fillId="33" borderId="42" xfId="0" applyFont="1" applyFill="1" applyBorder="1" applyAlignment="1">
      <alignment horizontal="left" wrapText="1"/>
    </xf>
    <xf numFmtId="9" fontId="17" fillId="3" borderId="9" xfId="1" applyFont="1" applyFill="1" applyBorder="1" applyAlignment="1">
      <alignment horizontal="center"/>
    </xf>
    <xf numFmtId="10" fontId="17" fillId="3" borderId="9" xfId="1" applyNumberFormat="1" applyFont="1" applyFill="1" applyBorder="1" applyAlignment="1">
      <alignment horizontal="center"/>
    </xf>
    <xf numFmtId="0" fontId="15" fillId="3" borderId="0" xfId="0" applyFont="1" applyFill="1" applyAlignment="1">
      <alignment horizontal="right"/>
    </xf>
    <xf numFmtId="0" fontId="16" fillId="33" borderId="42" xfId="0" applyFont="1" applyFill="1" applyBorder="1" applyAlignment="1">
      <alignment vertical="center"/>
    </xf>
    <xf numFmtId="14" fontId="16" fillId="33" borderId="42" xfId="0" applyNumberFormat="1" applyFont="1" applyFill="1" applyBorder="1" applyAlignment="1">
      <alignment horizontal="right" vertical="center" wrapText="1"/>
    </xf>
    <xf numFmtId="212" fontId="16" fillId="33" borderId="42" xfId="0" applyNumberFormat="1" applyFont="1" applyFill="1" applyBorder="1" applyAlignment="1">
      <alignment horizontal="right" vertical="center" wrapText="1"/>
    </xf>
    <xf numFmtId="212" fontId="16" fillId="33" borderId="42" xfId="0" applyNumberFormat="1" applyFont="1" applyFill="1" applyBorder="1" applyAlignment="1">
      <alignment horizontal="right" vertical="center"/>
    </xf>
    <xf numFmtId="189" fontId="41" fillId="3" borderId="8" xfId="30278" applyFont="1" applyFill="1" applyBorder="1">
      <alignment horizontal="right"/>
    </xf>
    <xf numFmtId="189" fontId="15" fillId="3" borderId="0" xfId="0" applyNumberFormat="1" applyFont="1" applyFill="1"/>
    <xf numFmtId="189" fontId="85" fillId="3" borderId="9" xfId="30278" applyFont="1" applyFill="1" applyBorder="1">
      <alignment horizontal="right"/>
    </xf>
    <xf numFmtId="211" fontId="15" fillId="3" borderId="0" xfId="0" applyNumberFormat="1" applyFont="1" applyFill="1" applyAlignment="1">
      <alignment horizontal="right"/>
    </xf>
    <xf numFmtId="3" fontId="15" fillId="3" borderId="8" xfId="0" applyNumberFormat="1" applyFont="1" applyFill="1" applyBorder="1" applyAlignment="1">
      <alignment horizontal="right"/>
    </xf>
    <xf numFmtId="3" fontId="17" fillId="3" borderId="9" xfId="0" applyNumberFormat="1" applyFont="1" applyFill="1" applyBorder="1" applyAlignment="1">
      <alignment horizontal="right"/>
    </xf>
    <xf numFmtId="3" fontId="17" fillId="3" borderId="9" xfId="0" applyNumberFormat="1" applyFont="1" applyFill="1" applyBorder="1" applyAlignment="1">
      <alignment wrapText="1"/>
    </xf>
    <xf numFmtId="3" fontId="17" fillId="3" borderId="9" xfId="0" applyNumberFormat="1" applyFont="1" applyFill="1" applyBorder="1" applyAlignment="1"/>
    <xf numFmtId="0" fontId="17" fillId="3" borderId="9" xfId="0" applyFont="1" applyFill="1" applyBorder="1" applyAlignment="1"/>
    <xf numFmtId="0" fontId="15" fillId="0" borderId="0" xfId="0" applyFont="1" applyFill="1" applyBorder="1" applyAlignment="1">
      <alignment horizontal="left"/>
    </xf>
    <xf numFmtId="172" fontId="15" fillId="0" borderId="0" xfId="0" applyNumberFormat="1" applyFont="1" applyBorder="1" applyAlignment="1">
      <alignment horizontal="right" vertical="center"/>
    </xf>
    <xf numFmtId="0" fontId="15" fillId="0" borderId="8" xfId="0" applyFont="1" applyFill="1" applyBorder="1" applyAlignment="1">
      <alignment horizontal="left"/>
    </xf>
    <xf numFmtId="0" fontId="17" fillId="0" borderId="9" xfId="0" applyFont="1" applyBorder="1" applyAlignment="1">
      <alignment horizontal="left"/>
    </xf>
    <xf numFmtId="172" fontId="17" fillId="0" borderId="9" xfId="0" applyNumberFormat="1" applyFont="1" applyBorder="1" applyAlignment="1">
      <alignment horizontal="right" vertical="center"/>
    </xf>
    <xf numFmtId="0" fontId="16" fillId="63" borderId="42" xfId="0" applyFont="1" applyFill="1" applyBorder="1" applyAlignment="1">
      <alignment horizontal="left"/>
    </xf>
    <xf numFmtId="0" fontId="16" fillId="63" borderId="42" xfId="0" applyFont="1" applyFill="1" applyBorder="1" applyAlignment="1">
      <alignment horizontal="right"/>
    </xf>
    <xf numFmtId="0" fontId="15" fillId="0" borderId="9" xfId="0" applyFont="1" applyBorder="1" applyAlignment="1">
      <alignment horizontal="left"/>
    </xf>
    <xf numFmtId="3" fontId="17" fillId="0" borderId="9" xfId="0" applyNumberFormat="1" applyFont="1" applyBorder="1"/>
    <xf numFmtId="211" fontId="15" fillId="3" borderId="9" xfId="0" applyNumberFormat="1" applyFont="1" applyFill="1" applyBorder="1" applyAlignment="1">
      <alignment horizontal="right"/>
    </xf>
    <xf numFmtId="0" fontId="15" fillId="0" borderId="0" xfId="0" applyFont="1" applyBorder="1" applyAlignment="1">
      <alignment wrapText="1"/>
    </xf>
    <xf numFmtId="3" fontId="15" fillId="0" borderId="0" xfId="0" applyNumberFormat="1" applyFont="1" applyBorder="1" applyAlignment="1">
      <alignment horizontal="right"/>
    </xf>
    <xf numFmtId="3" fontId="15" fillId="0" borderId="0" xfId="0" applyNumberFormat="1" applyFont="1" applyFill="1" applyBorder="1" applyAlignment="1">
      <alignment horizontal="right"/>
    </xf>
    <xf numFmtId="0" fontId="15" fillId="0" borderId="8" xfId="0" applyFont="1" applyFill="1" applyBorder="1" applyAlignment="1">
      <alignment wrapText="1"/>
    </xf>
    <xf numFmtId="3" fontId="15" fillId="0" borderId="8" xfId="0" applyNumberFormat="1" applyFont="1" applyBorder="1" applyAlignment="1">
      <alignment horizontal="right"/>
    </xf>
    <xf numFmtId="0" fontId="17" fillId="0" borderId="9" xfId="0" applyFont="1" applyBorder="1" applyAlignment="1"/>
    <xf numFmtId="3" fontId="17" fillId="0" borderId="9" xfId="0" applyNumberFormat="1" applyFont="1" applyFill="1" applyBorder="1" applyAlignment="1">
      <alignment horizontal="right"/>
    </xf>
    <xf numFmtId="0" fontId="15" fillId="0" borderId="0" xfId="0" applyFont="1" applyFill="1" applyBorder="1" applyAlignment="1">
      <alignment wrapText="1"/>
    </xf>
    <xf numFmtId="3" fontId="15" fillId="0" borderId="0" xfId="0" applyNumberFormat="1" applyFont="1" applyBorder="1" applyAlignment="1"/>
    <xf numFmtId="49" fontId="16" fillId="32" borderId="42" xfId="0" applyNumberFormat="1" applyFont="1" applyFill="1" applyBorder="1" applyAlignment="1">
      <alignment horizontal="left" vertical="center"/>
    </xf>
    <xf numFmtId="0" fontId="16" fillId="32" borderId="42" xfId="0" applyFont="1" applyFill="1" applyBorder="1" applyAlignment="1">
      <alignment horizontal="right" vertical="center"/>
    </xf>
    <xf numFmtId="3" fontId="15" fillId="0" borderId="0" xfId="0" applyNumberFormat="1" applyFont="1" applyAlignment="1">
      <alignment horizontal="center"/>
    </xf>
    <xf numFmtId="189" fontId="15" fillId="0" borderId="57" xfId="0" applyNumberFormat="1" applyFont="1" applyBorder="1" applyAlignment="1">
      <alignment horizontal="right"/>
    </xf>
    <xf numFmtId="189" fontId="17" fillId="0" borderId="9" xfId="0" applyNumberFormat="1" applyFont="1" applyBorder="1" applyAlignment="1">
      <alignment horizontal="right"/>
    </xf>
    <xf numFmtId="189" fontId="17" fillId="0" borderId="41" xfId="0" applyNumberFormat="1" applyFont="1" applyBorder="1" applyAlignment="1">
      <alignment horizontal="right"/>
    </xf>
    <xf numFmtId="0" fontId="15" fillId="0" borderId="0" xfId="0" applyFont="1" applyBorder="1"/>
    <xf numFmtId="0" fontId="15" fillId="0" borderId="8" xfId="0" applyFont="1" applyBorder="1"/>
    <xf numFmtId="172" fontId="15" fillId="0" borderId="0" xfId="0" applyNumberFormat="1" applyFont="1" applyAlignment="1">
      <alignment horizontal="right"/>
    </xf>
    <xf numFmtId="0" fontId="15" fillId="0" borderId="8" xfId="0" applyFont="1" applyBorder="1" applyAlignment="1">
      <alignment horizontal="right"/>
    </xf>
    <xf numFmtId="189" fontId="15" fillId="0" borderId="8" xfId="0" applyNumberFormat="1" applyFont="1" applyBorder="1" applyAlignment="1">
      <alignment horizontal="right"/>
    </xf>
    <xf numFmtId="37" fontId="15" fillId="0" borderId="8" xfId="0" applyNumberFormat="1" applyFont="1" applyBorder="1" applyAlignment="1">
      <alignment horizontal="right"/>
    </xf>
    <xf numFmtId="172" fontId="15" fillId="0" borderId="8" xfId="0" applyNumberFormat="1" applyFont="1" applyBorder="1" applyAlignment="1">
      <alignment horizontal="right"/>
    </xf>
    <xf numFmtId="0" fontId="16" fillId="63" borderId="42" xfId="0" applyFont="1" applyFill="1" applyBorder="1"/>
    <xf numFmtId="0" fontId="16" fillId="63" borderId="42" xfId="0" applyFont="1" applyFill="1" applyBorder="1" applyAlignment="1">
      <alignment horizontal="right" wrapText="1"/>
    </xf>
    <xf numFmtId="213" fontId="15" fillId="0" borderId="0" xfId="0" applyNumberFormat="1" applyFont="1" applyBorder="1" applyAlignment="1">
      <alignment horizontal="right"/>
    </xf>
    <xf numFmtId="213" fontId="15" fillId="0" borderId="57" xfId="0" applyNumberFormat="1" applyFont="1" applyBorder="1" applyAlignment="1">
      <alignment horizontal="right"/>
    </xf>
    <xf numFmtId="213" fontId="15" fillId="0" borderId="58" xfId="0" applyNumberFormat="1" applyFont="1" applyBorder="1" applyAlignment="1">
      <alignment horizontal="right"/>
    </xf>
    <xf numFmtId="213" fontId="17" fillId="0" borderId="9" xfId="0" applyNumberFormat="1" applyFont="1" applyBorder="1" applyAlignment="1">
      <alignment horizontal="right"/>
    </xf>
    <xf numFmtId="213" fontId="17" fillId="0" borderId="41" xfId="0" applyNumberFormat="1" applyFont="1" applyBorder="1" applyAlignment="1">
      <alignment horizontal="right"/>
    </xf>
    <xf numFmtId="0" fontId="16" fillId="63" borderId="42" xfId="0" applyFont="1" applyFill="1" applyBorder="1" applyAlignment="1">
      <alignment horizontal="center"/>
    </xf>
    <xf numFmtId="0" fontId="15" fillId="0" borderId="59" xfId="0" applyFont="1" applyBorder="1" applyAlignment="1">
      <alignment horizontal="center"/>
    </xf>
    <xf numFmtId="0" fontId="41" fillId="0" borderId="60" xfId="0" applyFont="1" applyFill="1" applyBorder="1" applyAlignment="1">
      <alignment horizontal="center"/>
    </xf>
    <xf numFmtId="0" fontId="15" fillId="0" borderId="60" xfId="0" applyFont="1" applyBorder="1" applyAlignment="1">
      <alignment horizontal="center"/>
    </xf>
    <xf numFmtId="0" fontId="93" fillId="0" borderId="61" xfId="0" applyFont="1" applyBorder="1" applyAlignment="1">
      <alignment horizontal="center"/>
    </xf>
    <xf numFmtId="213" fontId="41" fillId="0" borderId="0" xfId="0" applyNumberFormat="1" applyFont="1" applyAlignment="1">
      <alignment horizontal="right"/>
    </xf>
    <xf numFmtId="213" fontId="85" fillId="0" borderId="9" xfId="0" applyNumberFormat="1" applyFont="1" applyBorder="1" applyAlignment="1">
      <alignment horizontal="right"/>
    </xf>
    <xf numFmtId="0" fontId="16" fillId="63" borderId="0" xfId="0" applyFont="1" applyFill="1" applyBorder="1" applyAlignment="1">
      <alignment vertical="center"/>
    </xf>
    <xf numFmtId="0" fontId="15" fillId="0" borderId="0" xfId="0" applyFont="1" applyBorder="1" applyAlignment="1">
      <alignment vertical="center"/>
    </xf>
    <xf numFmtId="0" fontId="17" fillId="0" borderId="9" xfId="0" applyFont="1" applyBorder="1" applyAlignment="1">
      <alignment vertical="center"/>
    </xf>
    <xf numFmtId="3" fontId="17" fillId="0" borderId="9" xfId="0" applyNumberFormat="1" applyFont="1" applyBorder="1" applyAlignment="1">
      <alignment horizontal="right" vertical="center"/>
    </xf>
    <xf numFmtId="0" fontId="16" fillId="63" borderId="42" xfId="0" applyFont="1" applyFill="1" applyBorder="1" applyAlignment="1">
      <alignment vertical="center"/>
    </xf>
    <xf numFmtId="0" fontId="16" fillId="63" borderId="42" xfId="0" applyFont="1" applyFill="1" applyBorder="1" applyAlignment="1">
      <alignment horizontal="right" vertical="center"/>
    </xf>
    <xf numFmtId="41" fontId="15" fillId="0" borderId="0" xfId="0" applyNumberFormat="1" applyFont="1" applyBorder="1" applyAlignment="1">
      <alignment horizontal="right" vertical="center"/>
    </xf>
    <xf numFmtId="172" fontId="15" fillId="0" borderId="0" xfId="0" applyNumberFormat="1" applyFont="1" applyBorder="1" applyAlignment="1">
      <alignment horizontal="center" vertical="center"/>
    </xf>
    <xf numFmtId="41" fontId="15" fillId="0" borderId="8" xfId="0" applyNumberFormat="1" applyFont="1" applyBorder="1" applyAlignment="1">
      <alignment horizontal="right" vertical="center"/>
    </xf>
    <xf numFmtId="172" fontId="15" fillId="0" borderId="8" xfId="0" applyNumberFormat="1" applyFont="1" applyBorder="1" applyAlignment="1">
      <alignment horizontal="center" vertical="center"/>
    </xf>
    <xf numFmtId="41" fontId="15" fillId="0" borderId="0" xfId="0" applyNumberFormat="1" applyFont="1" applyBorder="1" applyAlignment="1">
      <alignment horizontal="center"/>
    </xf>
    <xf numFmtId="3" fontId="15" fillId="0" borderId="8" xfId="0" applyNumberFormat="1" applyFont="1" applyBorder="1" applyAlignment="1">
      <alignment horizontal="center"/>
    </xf>
    <xf numFmtId="0" fontId="16" fillId="32" borderId="42" xfId="0" applyFont="1" applyFill="1" applyBorder="1" applyAlignment="1">
      <alignment horizontal="center" vertical="center"/>
    </xf>
    <xf numFmtId="49" fontId="16" fillId="33" borderId="0" xfId="0" applyNumberFormat="1" applyFont="1" applyFill="1" applyAlignment="1">
      <alignment horizontal="left" vertical="center"/>
    </xf>
    <xf numFmtId="0" fontId="16" fillId="33" borderId="0" xfId="0" applyFont="1" applyFill="1" applyBorder="1" applyAlignment="1">
      <alignment horizontal="right" vertical="center" wrapText="1"/>
    </xf>
    <xf numFmtId="0" fontId="16" fillId="33" borderId="0" xfId="0" applyFont="1" applyFill="1" applyBorder="1" applyAlignment="1">
      <alignment horizontal="right" vertical="center"/>
    </xf>
    <xf numFmtId="213" fontId="15" fillId="0" borderId="0" xfId="0" applyNumberFormat="1" applyFont="1" applyAlignment="1">
      <alignment horizontal="right"/>
    </xf>
    <xf numFmtId="0" fontId="15" fillId="0" borderId="0" xfId="0" applyFont="1" applyBorder="1" applyAlignment="1">
      <alignment horizontal="right" wrapText="1"/>
    </xf>
    <xf numFmtId="213" fontId="15" fillId="0" borderId="8" xfId="0" applyNumberFormat="1" applyFont="1" applyBorder="1" applyAlignment="1">
      <alignment horizontal="right"/>
    </xf>
    <xf numFmtId="0" fontId="15" fillId="0" borderId="8" xfId="0" applyFont="1" applyBorder="1" applyAlignment="1">
      <alignment horizontal="right" wrapText="1"/>
    </xf>
    <xf numFmtId="0" fontId="15" fillId="0" borderId="0" xfId="0" applyFont="1" applyAlignment="1">
      <alignment horizontal="left"/>
    </xf>
    <xf numFmtId="0" fontId="17" fillId="0" borderId="9" xfId="0" applyFont="1" applyBorder="1" applyAlignment="1">
      <alignment horizontal="right"/>
    </xf>
    <xf numFmtId="191" fontId="15" fillId="0" borderId="0" xfId="0" applyNumberFormat="1" applyFont="1" applyAlignment="1">
      <alignment horizontal="right"/>
    </xf>
    <xf numFmtId="191" fontId="17" fillId="0" borderId="9" xfId="0" applyNumberFormat="1" applyFont="1" applyBorder="1" applyAlignment="1">
      <alignment horizontal="right"/>
    </xf>
    <xf numFmtId="0" fontId="17" fillId="0" borderId="9" xfId="0" applyFont="1" applyFill="1" applyBorder="1" applyAlignment="1">
      <alignment horizontal="left"/>
    </xf>
    <xf numFmtId="0" fontId="17" fillId="0" borderId="62" xfId="0" applyFont="1" applyFill="1" applyBorder="1" applyAlignment="1">
      <alignment horizontal="left"/>
    </xf>
    <xf numFmtId="214" fontId="17" fillId="0" borderId="62" xfId="0" applyNumberFormat="1" applyFont="1" applyFill="1" applyBorder="1" applyAlignment="1">
      <alignment horizontal="right"/>
    </xf>
    <xf numFmtId="3" fontId="17" fillId="0" borderId="62" xfId="0" applyNumberFormat="1" applyFont="1" applyFill="1" applyBorder="1" applyAlignment="1">
      <alignment horizontal="right"/>
    </xf>
    <xf numFmtId="0" fontId="15" fillId="0" borderId="63" xfId="0" applyFont="1" applyFill="1" applyBorder="1" applyAlignment="1">
      <alignment horizontal="left"/>
    </xf>
    <xf numFmtId="9" fontId="15" fillId="0" borderId="63" xfId="1" applyNumberFormat="1" applyFont="1" applyFill="1" applyBorder="1" applyAlignment="1">
      <alignment horizontal="right"/>
    </xf>
    <xf numFmtId="0" fontId="15" fillId="0" borderId="0" xfId="0" applyFont="1" applyFill="1" applyBorder="1" applyAlignment="1">
      <alignment horizontal="left" vertical="center"/>
    </xf>
    <xf numFmtId="189" fontId="15" fillId="0" borderId="9" xfId="0" applyNumberFormat="1" applyFont="1" applyBorder="1" applyAlignment="1">
      <alignment horizontal="right"/>
    </xf>
    <xf numFmtId="3" fontId="85" fillId="0" borderId="9" xfId="0" applyNumberFormat="1" applyFont="1" applyFill="1" applyBorder="1" applyAlignment="1">
      <alignment horizontal="right"/>
    </xf>
    <xf numFmtId="0" fontId="15" fillId="0" borderId="9" xfId="0" applyFont="1" applyFill="1" applyBorder="1" applyAlignment="1">
      <alignment horizontal="left"/>
    </xf>
    <xf numFmtId="9" fontId="41" fillId="0" borderId="9" xfId="1" applyNumberFormat="1" applyFont="1" applyFill="1" applyBorder="1" applyAlignment="1">
      <alignment horizontal="right"/>
    </xf>
    <xf numFmtId="3" fontId="17" fillId="0" borderId="9" xfId="0" applyNumberFormat="1" applyFont="1" applyBorder="1" applyAlignment="1">
      <alignment horizontal="right"/>
    </xf>
    <xf numFmtId="0" fontId="86" fillId="0" borderId="0" xfId="30279" applyNumberFormat="1" applyFont="1" applyFill="1" applyBorder="1" applyAlignment="1">
      <alignment horizontal="left"/>
      <protection locked="0"/>
    </xf>
    <xf numFmtId="0" fontId="86" fillId="0" borderId="0" xfId="30279" applyNumberFormat="1" applyFont="1" applyFill="1" applyBorder="1" applyAlignment="1">
      <alignment wrapText="1"/>
      <protection locked="0"/>
    </xf>
    <xf numFmtId="9" fontId="86" fillId="0" borderId="0" xfId="30798" applyNumberFormat="1" applyFont="1" applyFill="1" applyAlignment="1">
      <alignment horizontal="right"/>
    </xf>
    <xf numFmtId="9" fontId="86" fillId="0" borderId="0" xfId="30798" applyFont="1" applyFill="1" applyAlignment="1">
      <alignment horizontal="right" vertical="center"/>
    </xf>
    <xf numFmtId="189" fontId="41" fillId="0" borderId="0" xfId="30277" applyFont="1" applyFill="1" applyAlignment="1">
      <alignment horizontal="right"/>
    </xf>
    <xf numFmtId="189" fontId="41" fillId="0" borderId="2" xfId="30278" applyFont="1" applyFill="1" applyAlignment="1">
      <alignment horizontal="right"/>
    </xf>
    <xf numFmtId="0" fontId="15" fillId="33" borderId="0" xfId="0" applyFont="1" applyFill="1" applyBorder="1"/>
    <xf numFmtId="165" fontId="41" fillId="0" borderId="0" xfId="1" applyNumberFormat="1" applyFont="1" applyFill="1" applyAlignment="1">
      <alignment horizontal="right"/>
    </xf>
    <xf numFmtId="9" fontId="17" fillId="0" borderId="9" xfId="1" applyFont="1" applyBorder="1"/>
    <xf numFmtId="0" fontId="16" fillId="63" borderId="42" xfId="0" applyFont="1" applyFill="1" applyBorder="1" applyAlignment="1">
      <alignment vertical="center" wrapText="1"/>
    </xf>
    <xf numFmtId="165" fontId="15" fillId="0" borderId="0" xfId="1" applyNumberFormat="1" applyFont="1" applyFill="1" applyBorder="1" applyAlignment="1">
      <alignment horizontal="right"/>
    </xf>
    <xf numFmtId="9" fontId="17" fillId="0" borderId="9" xfId="0" applyNumberFormat="1" applyFont="1" applyFill="1" applyBorder="1"/>
    <xf numFmtId="9" fontId="17" fillId="0" borderId="9" xfId="1" applyNumberFormat="1" applyFont="1" applyFill="1" applyBorder="1" applyAlignment="1">
      <alignment horizontal="right"/>
    </xf>
    <xf numFmtId="0" fontId="81" fillId="0" borderId="0" xfId="0" applyFont="1" applyFill="1" applyBorder="1"/>
    <xf numFmtId="0" fontId="81" fillId="61" borderId="0" xfId="0" applyFont="1" applyFill="1" applyBorder="1" applyAlignment="1">
      <alignment vertical="center"/>
    </xf>
    <xf numFmtId="165" fontId="81" fillId="61" borderId="0" xfId="0" applyNumberFormat="1" applyFont="1" applyFill="1" applyBorder="1" applyAlignment="1">
      <alignment vertical="center"/>
    </xf>
    <xf numFmtId="165" fontId="81" fillId="61" borderId="0" xfId="1" applyNumberFormat="1" applyFont="1" applyFill="1" applyBorder="1" applyAlignment="1">
      <alignment vertical="center"/>
    </xf>
    <xf numFmtId="0" fontId="82" fillId="61" borderId="9" xfId="0" applyFont="1" applyFill="1" applyBorder="1" applyAlignment="1">
      <alignment vertical="center"/>
    </xf>
    <xf numFmtId="9" fontId="82" fillId="61" borderId="9" xfId="0" applyNumberFormat="1" applyFont="1" applyFill="1" applyBorder="1" applyAlignment="1">
      <alignment vertical="center"/>
    </xf>
    <xf numFmtId="9" fontId="82" fillId="61" borderId="9" xfId="1" applyNumberFormat="1" applyFont="1" applyFill="1" applyBorder="1" applyAlignment="1">
      <alignment vertical="center"/>
    </xf>
    <xf numFmtId="49" fontId="80" fillId="60" borderId="42" xfId="0" applyNumberFormat="1" applyFont="1" applyFill="1" applyBorder="1" applyAlignment="1">
      <alignment horizontal="right" vertical="center"/>
    </xf>
    <xf numFmtId="0" fontId="20" fillId="3" borderId="0" xfId="0" applyFont="1" applyFill="1" applyAlignment="1">
      <alignment vertical="top"/>
    </xf>
    <xf numFmtId="0" fontId="0" fillId="0" borderId="0" xfId="0" applyAlignment="1">
      <alignment vertical="center"/>
    </xf>
    <xf numFmtId="0" fontId="1" fillId="3" borderId="0" xfId="0" applyFont="1" applyFill="1" applyAlignment="1">
      <alignment vertical="center"/>
    </xf>
    <xf numFmtId="0" fontId="15" fillId="3" borderId="0" xfId="0" applyFont="1" applyFill="1" applyAlignment="1">
      <alignment vertical="center"/>
    </xf>
    <xf numFmtId="0" fontId="72" fillId="33" borderId="0" xfId="12443" applyFont="1" applyFill="1" applyBorder="1" applyAlignment="1">
      <alignment horizontal="left"/>
    </xf>
    <xf numFmtId="0" fontId="15" fillId="3" borderId="0" xfId="0" applyFont="1" applyFill="1" applyAlignment="1">
      <alignment horizontal="left" vertical="center"/>
    </xf>
    <xf numFmtId="0" fontId="96" fillId="3" borderId="0" xfId="30799" applyFont="1" applyFill="1" applyAlignment="1">
      <alignment vertical="center"/>
    </xf>
    <xf numFmtId="0" fontId="94" fillId="3" borderId="64" xfId="0" applyFont="1" applyFill="1" applyBorder="1" applyAlignment="1">
      <alignment vertical="center"/>
    </xf>
    <xf numFmtId="0" fontId="0" fillId="0" borderId="0" xfId="0" applyAlignment="1"/>
    <xf numFmtId="0" fontId="40" fillId="3" borderId="0" xfId="0" applyFont="1" applyFill="1" applyAlignment="1"/>
    <xf numFmtId="0" fontId="15" fillId="0" borderId="0" xfId="0" applyFont="1" applyFill="1" applyAlignment="1"/>
    <xf numFmtId="0" fontId="1" fillId="3" borderId="0" xfId="0" applyFont="1" applyFill="1" applyAlignment="1"/>
    <xf numFmtId="0" fontId="15" fillId="0" borderId="0" xfId="0" applyFont="1" applyBorder="1" applyAlignment="1"/>
    <xf numFmtId="0" fontId="81" fillId="0" borderId="0" xfId="0" applyFont="1" applyFill="1" applyBorder="1" applyAlignment="1"/>
    <xf numFmtId="0" fontId="81" fillId="61" borderId="0" xfId="0" applyFont="1" applyFill="1" applyBorder="1" applyAlignment="1"/>
    <xf numFmtId="0" fontId="15" fillId="3" borderId="64" xfId="0" applyFont="1" applyFill="1" applyBorder="1" applyAlignment="1">
      <alignment vertical="center"/>
    </xf>
    <xf numFmtId="0" fontId="96" fillId="3" borderId="0" xfId="30799" applyFont="1" applyFill="1" applyAlignment="1">
      <alignment horizontal="right" vertical="center"/>
    </xf>
    <xf numFmtId="0" fontId="41" fillId="3" borderId="0" xfId="30280" applyFont="1" applyFill="1" applyAlignment="1"/>
    <xf numFmtId="0" fontId="41" fillId="3" borderId="0" xfId="30280" applyFont="1" applyFill="1" applyAlignment="1">
      <alignment horizontal="right"/>
    </xf>
    <xf numFmtId="0" fontId="96" fillId="3" borderId="0" xfId="30799" applyFont="1" applyFill="1" applyAlignment="1">
      <alignment horizontal="right"/>
    </xf>
    <xf numFmtId="0" fontId="0" fillId="3" borderId="64" xfId="0" applyFill="1" applyBorder="1" applyAlignment="1"/>
    <xf numFmtId="0" fontId="15" fillId="3" borderId="64" xfId="0" applyFont="1" applyFill="1" applyBorder="1" applyAlignment="1">
      <alignment horizontal="right"/>
    </xf>
    <xf numFmtId="0" fontId="20" fillId="3" borderId="0" xfId="0" applyFont="1" applyFill="1" applyAlignment="1">
      <alignment horizontal="justify" vertical="top" wrapText="1"/>
    </xf>
    <xf numFmtId="0" fontId="80" fillId="60" borderId="46" xfId="30291" applyFont="1" applyFill="1" applyBorder="1" applyAlignment="1">
      <alignment horizontal="center"/>
    </xf>
    <xf numFmtId="49" fontId="80" fillId="60" borderId="0" xfId="30291" applyNumberFormat="1" applyFont="1" applyFill="1" applyBorder="1" applyAlignment="1">
      <alignment horizontal="center"/>
    </xf>
    <xf numFmtId="0" fontId="80" fillId="60" borderId="0" xfId="30291" applyFont="1" applyFill="1" applyBorder="1" applyAlignment="1">
      <alignment horizontal="right" wrapText="1"/>
    </xf>
    <xf numFmtId="0" fontId="80" fillId="60" borderId="42" xfId="30291" applyFont="1" applyFill="1" applyBorder="1" applyAlignment="1">
      <alignment horizontal="right" wrapText="1"/>
    </xf>
    <xf numFmtId="0" fontId="41" fillId="3" borderId="0" xfId="30280" applyFont="1" applyFill="1" applyAlignment="1">
      <alignment horizontal="left"/>
    </xf>
    <xf numFmtId="0" fontId="16" fillId="33" borderId="53" xfId="0" applyFont="1" applyFill="1" applyBorder="1" applyAlignment="1">
      <alignment horizontal="center" vertical="center" wrapText="1"/>
    </xf>
    <xf numFmtId="0" fontId="15" fillId="3" borderId="0" xfId="0" applyFont="1" applyFill="1" applyAlignment="1">
      <alignment horizontal="left"/>
    </xf>
    <xf numFmtId="0" fontId="16" fillId="33" borderId="53" xfId="0" applyFont="1" applyFill="1" applyBorder="1" applyAlignment="1">
      <alignment horizontal="center"/>
    </xf>
    <xf numFmtId="0" fontId="16" fillId="33" borderId="53" xfId="0" applyNumberFormat="1" applyFont="1" applyFill="1" applyBorder="1" applyAlignment="1">
      <alignment horizontal="center" wrapText="1"/>
    </xf>
    <xf numFmtId="0" fontId="16" fillId="33" borderId="54" xfId="0" applyNumberFormat="1" applyFont="1" applyFill="1" applyBorder="1" applyAlignment="1">
      <alignment horizontal="center" wrapText="1"/>
    </xf>
    <xf numFmtId="0" fontId="80" fillId="60" borderId="44" xfId="0" applyFont="1" applyFill="1" applyBorder="1" applyAlignment="1">
      <alignment horizontal="center" wrapText="1"/>
    </xf>
    <xf numFmtId="0" fontId="16" fillId="33" borderId="0" xfId="0" applyFont="1" applyFill="1" applyBorder="1" applyAlignment="1">
      <alignment horizontal="right" wrapText="1"/>
    </xf>
    <xf numFmtId="0" fontId="16" fillId="33" borderId="42" xfId="0" applyFont="1" applyFill="1" applyBorder="1" applyAlignment="1">
      <alignment horizontal="right" wrapText="1"/>
    </xf>
    <xf numFmtId="0" fontId="16" fillId="32" borderId="53" xfId="0" applyFont="1" applyFill="1" applyBorder="1" applyAlignment="1">
      <alignment horizontal="center" vertical="center" wrapText="1"/>
    </xf>
    <xf numFmtId="0" fontId="16" fillId="63" borderId="53" xfId="0" applyFont="1" applyFill="1" applyBorder="1" applyAlignment="1">
      <alignment horizontal="center" vertical="center"/>
    </xf>
    <xf numFmtId="0" fontId="16" fillId="63" borderId="0" xfId="0" applyFont="1" applyFill="1" applyBorder="1" applyAlignment="1">
      <alignment horizontal="right" wrapText="1"/>
    </xf>
    <xf numFmtId="0" fontId="16" fillId="63" borderId="42" xfId="0" applyFont="1" applyFill="1" applyBorder="1" applyAlignment="1">
      <alignment horizontal="right"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800">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xfId="30799" builtinId="8"/>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Prósentur 2" xfId="3079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05FAC"/>
      <color rgb="FFFA7800"/>
      <color rgb="FFFF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75761968"/>
        <c:axId val="37576236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375763144"/>
        <c:axId val="375762752"/>
      </c:lineChart>
      <c:catAx>
        <c:axId val="375761968"/>
        <c:scaling>
          <c:orientation val="minMax"/>
        </c:scaling>
        <c:delete val="0"/>
        <c:axPos val="b"/>
        <c:numFmt formatCode="General" sourceLinked="1"/>
        <c:majorTickMark val="none"/>
        <c:minorTickMark val="none"/>
        <c:tickLblPos val="none"/>
        <c:spPr>
          <a:ln w="31750">
            <a:solidFill>
              <a:schemeClr val="tx1"/>
            </a:solidFill>
          </a:ln>
        </c:spPr>
        <c:crossAx val="375762360"/>
        <c:crosses val="autoZero"/>
        <c:auto val="1"/>
        <c:lblAlgn val="ctr"/>
        <c:lblOffset val="0"/>
        <c:noMultiLvlLbl val="0"/>
      </c:catAx>
      <c:valAx>
        <c:axId val="375762360"/>
        <c:scaling>
          <c:orientation val="minMax"/>
          <c:max val="30"/>
          <c:min val="-15"/>
        </c:scaling>
        <c:delete val="0"/>
        <c:axPos val="l"/>
        <c:numFmt formatCode="0.0" sourceLinked="1"/>
        <c:majorTickMark val="none"/>
        <c:minorTickMark val="none"/>
        <c:tickLblPos val="none"/>
        <c:spPr>
          <a:ln>
            <a:noFill/>
          </a:ln>
        </c:spPr>
        <c:crossAx val="375761968"/>
        <c:crosses val="autoZero"/>
        <c:crossBetween val="between"/>
        <c:majorUnit val="5"/>
      </c:valAx>
      <c:valAx>
        <c:axId val="37576275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375763144"/>
        <c:crosses val="max"/>
        <c:crossBetween val="between"/>
        <c:majorUnit val="5"/>
      </c:valAx>
      <c:catAx>
        <c:axId val="375763144"/>
        <c:scaling>
          <c:orientation val="minMax"/>
        </c:scaling>
        <c:delete val="1"/>
        <c:axPos val="b"/>
        <c:numFmt formatCode="General" sourceLinked="1"/>
        <c:majorTickMark val="out"/>
        <c:minorTickMark val="none"/>
        <c:tickLblPos val="nextTo"/>
        <c:crossAx val="37576275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65021280"/>
        <c:axId val="665021672"/>
      </c:barChart>
      <c:catAx>
        <c:axId val="665021280"/>
        <c:scaling>
          <c:orientation val="minMax"/>
        </c:scaling>
        <c:delete val="0"/>
        <c:axPos val="b"/>
        <c:numFmt formatCode="General" sourceLinked="1"/>
        <c:majorTickMark val="none"/>
        <c:minorTickMark val="none"/>
        <c:tickLblPos val="none"/>
        <c:spPr>
          <a:ln w="31750">
            <a:solidFill>
              <a:schemeClr val="tx1"/>
            </a:solidFill>
          </a:ln>
        </c:spPr>
        <c:crossAx val="665021672"/>
        <c:crosses val="autoZero"/>
        <c:auto val="1"/>
        <c:lblAlgn val="ctr"/>
        <c:lblOffset val="0"/>
        <c:noMultiLvlLbl val="0"/>
      </c:catAx>
      <c:valAx>
        <c:axId val="665021672"/>
        <c:scaling>
          <c:orientation val="minMax"/>
          <c:max val="100"/>
          <c:min val="0"/>
        </c:scaling>
        <c:delete val="1"/>
        <c:axPos val="l"/>
        <c:numFmt formatCode="0.0" sourceLinked="1"/>
        <c:majorTickMark val="out"/>
        <c:minorTickMark val="none"/>
        <c:tickLblPos val="nextTo"/>
        <c:crossAx val="6650212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65022456"/>
        <c:axId val="665022848"/>
      </c:barChart>
      <c:catAx>
        <c:axId val="665022456"/>
        <c:scaling>
          <c:orientation val="minMax"/>
        </c:scaling>
        <c:delete val="0"/>
        <c:axPos val="b"/>
        <c:numFmt formatCode="General" sourceLinked="1"/>
        <c:majorTickMark val="none"/>
        <c:minorTickMark val="none"/>
        <c:tickLblPos val="none"/>
        <c:spPr>
          <a:ln w="31750">
            <a:solidFill>
              <a:schemeClr val="tx1"/>
            </a:solidFill>
          </a:ln>
        </c:spPr>
        <c:crossAx val="665022848"/>
        <c:crosses val="autoZero"/>
        <c:auto val="1"/>
        <c:lblAlgn val="ctr"/>
        <c:lblOffset val="0"/>
        <c:noMultiLvlLbl val="0"/>
      </c:catAx>
      <c:valAx>
        <c:axId val="665022848"/>
        <c:scaling>
          <c:orientation val="minMax"/>
          <c:max val="100"/>
          <c:min val="0"/>
        </c:scaling>
        <c:delete val="1"/>
        <c:axPos val="l"/>
        <c:numFmt formatCode="0.0" sourceLinked="1"/>
        <c:majorTickMark val="out"/>
        <c:minorTickMark val="none"/>
        <c:tickLblPos val="nextTo"/>
        <c:crossAx val="6650224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539908584"/>
        <c:axId val="539908976"/>
      </c:barChart>
      <c:catAx>
        <c:axId val="539908584"/>
        <c:scaling>
          <c:orientation val="minMax"/>
        </c:scaling>
        <c:delete val="0"/>
        <c:axPos val="b"/>
        <c:numFmt formatCode="General" sourceLinked="1"/>
        <c:majorTickMark val="none"/>
        <c:minorTickMark val="none"/>
        <c:tickLblPos val="none"/>
        <c:spPr>
          <a:ln w="31750">
            <a:solidFill>
              <a:schemeClr val="tx1"/>
            </a:solidFill>
          </a:ln>
        </c:spPr>
        <c:crossAx val="539908976"/>
        <c:crosses val="autoZero"/>
        <c:auto val="1"/>
        <c:lblAlgn val="ctr"/>
        <c:lblOffset val="0"/>
        <c:noMultiLvlLbl val="0"/>
      </c:catAx>
      <c:valAx>
        <c:axId val="539908976"/>
        <c:scaling>
          <c:orientation val="minMax"/>
          <c:max val="150"/>
          <c:min val="0"/>
        </c:scaling>
        <c:delete val="1"/>
        <c:axPos val="l"/>
        <c:numFmt formatCode="0" sourceLinked="1"/>
        <c:majorTickMark val="out"/>
        <c:minorTickMark val="none"/>
        <c:tickLblPos val="nextTo"/>
        <c:crossAx val="5399085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539909760"/>
        <c:axId val="657735336"/>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539909760"/>
        <c:axId val="657735336"/>
      </c:lineChart>
      <c:catAx>
        <c:axId val="539909760"/>
        <c:scaling>
          <c:orientation val="minMax"/>
        </c:scaling>
        <c:delete val="0"/>
        <c:axPos val="b"/>
        <c:numFmt formatCode="General" sourceLinked="1"/>
        <c:majorTickMark val="none"/>
        <c:minorTickMark val="none"/>
        <c:tickLblPos val="none"/>
        <c:spPr>
          <a:ln w="31750">
            <a:solidFill>
              <a:schemeClr val="tx1"/>
            </a:solidFill>
          </a:ln>
        </c:spPr>
        <c:crossAx val="657735336"/>
        <c:crosses val="autoZero"/>
        <c:auto val="1"/>
        <c:lblAlgn val="ctr"/>
        <c:lblOffset val="0"/>
        <c:noMultiLvlLbl val="0"/>
      </c:catAx>
      <c:valAx>
        <c:axId val="657735336"/>
        <c:scaling>
          <c:orientation val="minMax"/>
          <c:max val="100"/>
          <c:min val="0"/>
        </c:scaling>
        <c:delete val="1"/>
        <c:axPos val="l"/>
        <c:numFmt formatCode="0.0" sourceLinked="1"/>
        <c:majorTickMark val="out"/>
        <c:minorTickMark val="none"/>
        <c:tickLblPos val="nextTo"/>
        <c:crossAx val="539909760"/>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657736120"/>
        <c:axId val="657736512"/>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657736120"/>
        <c:axId val="657736512"/>
      </c:lineChart>
      <c:catAx>
        <c:axId val="657736120"/>
        <c:scaling>
          <c:orientation val="minMax"/>
        </c:scaling>
        <c:delete val="0"/>
        <c:axPos val="b"/>
        <c:numFmt formatCode="General" sourceLinked="1"/>
        <c:majorTickMark val="none"/>
        <c:minorTickMark val="none"/>
        <c:tickLblPos val="none"/>
        <c:spPr>
          <a:ln w="31750">
            <a:solidFill>
              <a:schemeClr val="tx1"/>
            </a:solidFill>
          </a:ln>
        </c:spPr>
        <c:crossAx val="657736512"/>
        <c:crosses val="autoZero"/>
        <c:auto val="1"/>
        <c:lblAlgn val="ctr"/>
        <c:lblOffset val="0"/>
        <c:noMultiLvlLbl val="0"/>
      </c:catAx>
      <c:valAx>
        <c:axId val="657736512"/>
        <c:scaling>
          <c:orientation val="minMax"/>
          <c:max val="100"/>
          <c:min val="0"/>
        </c:scaling>
        <c:delete val="1"/>
        <c:axPos val="l"/>
        <c:numFmt formatCode="0.0" sourceLinked="1"/>
        <c:majorTickMark val="out"/>
        <c:minorTickMark val="none"/>
        <c:tickLblPos val="nextTo"/>
        <c:crossAx val="657736120"/>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847117376"/>
        <c:axId val="847117768"/>
      </c:barChart>
      <c:catAx>
        <c:axId val="847117376"/>
        <c:scaling>
          <c:orientation val="minMax"/>
        </c:scaling>
        <c:delete val="1"/>
        <c:axPos val="b"/>
        <c:numFmt formatCode="General" sourceLinked="1"/>
        <c:majorTickMark val="none"/>
        <c:minorTickMark val="none"/>
        <c:tickLblPos val="nextTo"/>
        <c:crossAx val="847117768"/>
        <c:crosses val="autoZero"/>
        <c:auto val="1"/>
        <c:lblAlgn val="ctr"/>
        <c:lblOffset val="0"/>
        <c:noMultiLvlLbl val="0"/>
      </c:catAx>
      <c:valAx>
        <c:axId val="847117768"/>
        <c:scaling>
          <c:orientation val="minMax"/>
          <c:max val="35"/>
          <c:min val="-15"/>
        </c:scaling>
        <c:delete val="1"/>
        <c:axPos val="l"/>
        <c:numFmt formatCode="General" sourceLinked="1"/>
        <c:majorTickMark val="out"/>
        <c:minorTickMark val="none"/>
        <c:tickLblPos val="nextTo"/>
        <c:crossAx val="8471173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847118552"/>
        <c:axId val="847118944"/>
      </c:barChart>
      <c:catAx>
        <c:axId val="847118552"/>
        <c:scaling>
          <c:orientation val="minMax"/>
        </c:scaling>
        <c:delete val="0"/>
        <c:axPos val="b"/>
        <c:numFmt formatCode="General" sourceLinked="1"/>
        <c:majorTickMark val="none"/>
        <c:minorTickMark val="none"/>
        <c:tickLblPos val="none"/>
        <c:spPr>
          <a:ln w="31750">
            <a:solidFill>
              <a:schemeClr val="tx1"/>
            </a:solidFill>
          </a:ln>
        </c:spPr>
        <c:crossAx val="847118944"/>
        <c:crosses val="autoZero"/>
        <c:auto val="1"/>
        <c:lblAlgn val="ctr"/>
        <c:lblOffset val="0"/>
        <c:noMultiLvlLbl val="0"/>
      </c:catAx>
      <c:valAx>
        <c:axId val="847118944"/>
        <c:scaling>
          <c:orientation val="minMax"/>
          <c:max val="35"/>
          <c:min val="-15"/>
        </c:scaling>
        <c:delete val="1"/>
        <c:axPos val="l"/>
        <c:numFmt formatCode="General" sourceLinked="1"/>
        <c:majorTickMark val="out"/>
        <c:minorTickMark val="none"/>
        <c:tickLblPos val="nextTo"/>
        <c:crossAx val="8471185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505638984"/>
        <c:axId val="505639376"/>
      </c:barChart>
      <c:catAx>
        <c:axId val="505638984"/>
        <c:scaling>
          <c:orientation val="minMax"/>
        </c:scaling>
        <c:delete val="0"/>
        <c:axPos val="b"/>
        <c:numFmt formatCode="General" sourceLinked="1"/>
        <c:majorTickMark val="none"/>
        <c:minorTickMark val="none"/>
        <c:tickLblPos val="nextTo"/>
        <c:spPr>
          <a:ln w="31750">
            <a:solidFill>
              <a:schemeClr val="tx1"/>
            </a:solidFill>
          </a:ln>
        </c:spPr>
        <c:crossAx val="505639376"/>
        <c:crosses val="autoZero"/>
        <c:auto val="1"/>
        <c:lblAlgn val="ctr"/>
        <c:lblOffset val="0"/>
        <c:noMultiLvlLbl val="0"/>
      </c:catAx>
      <c:valAx>
        <c:axId val="505639376"/>
        <c:scaling>
          <c:orientation val="minMax"/>
          <c:max val="40"/>
          <c:min val="0"/>
        </c:scaling>
        <c:delete val="1"/>
        <c:axPos val="l"/>
        <c:numFmt formatCode="General" sourceLinked="1"/>
        <c:majorTickMark val="out"/>
        <c:minorTickMark val="none"/>
        <c:tickLblPos val="nextTo"/>
        <c:crossAx val="5056389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505640160"/>
        <c:axId val="539890040"/>
      </c:barChart>
      <c:catAx>
        <c:axId val="505640160"/>
        <c:scaling>
          <c:orientation val="minMax"/>
        </c:scaling>
        <c:delete val="0"/>
        <c:axPos val="b"/>
        <c:numFmt formatCode="General" sourceLinked="1"/>
        <c:majorTickMark val="none"/>
        <c:minorTickMark val="none"/>
        <c:tickLblPos val="nextTo"/>
        <c:spPr>
          <a:ln w="31750">
            <a:solidFill>
              <a:schemeClr val="tx1"/>
            </a:solidFill>
          </a:ln>
        </c:spPr>
        <c:crossAx val="539890040"/>
        <c:crosses val="autoZero"/>
        <c:auto val="1"/>
        <c:lblAlgn val="ctr"/>
        <c:lblOffset val="0"/>
        <c:noMultiLvlLbl val="0"/>
      </c:catAx>
      <c:valAx>
        <c:axId val="539890040"/>
        <c:scaling>
          <c:orientation val="minMax"/>
          <c:max val="20"/>
          <c:min val="0"/>
        </c:scaling>
        <c:delete val="1"/>
        <c:axPos val="l"/>
        <c:numFmt formatCode="General" sourceLinked="1"/>
        <c:majorTickMark val="out"/>
        <c:minorTickMark val="none"/>
        <c:tickLblPos val="nextTo"/>
        <c:crossAx val="5056401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539890824"/>
        <c:axId val="539891216"/>
      </c:barChart>
      <c:catAx>
        <c:axId val="539890824"/>
        <c:scaling>
          <c:orientation val="minMax"/>
        </c:scaling>
        <c:delete val="0"/>
        <c:axPos val="b"/>
        <c:numFmt formatCode="General" sourceLinked="1"/>
        <c:majorTickMark val="none"/>
        <c:minorTickMark val="none"/>
        <c:tickLblPos val="nextTo"/>
        <c:spPr>
          <a:ln w="31750">
            <a:solidFill>
              <a:schemeClr val="tx1"/>
            </a:solidFill>
          </a:ln>
        </c:spPr>
        <c:crossAx val="539891216"/>
        <c:crosses val="autoZero"/>
        <c:auto val="1"/>
        <c:lblAlgn val="ctr"/>
        <c:lblOffset val="0"/>
        <c:noMultiLvlLbl val="0"/>
      </c:catAx>
      <c:valAx>
        <c:axId val="539891216"/>
        <c:scaling>
          <c:orientation val="minMax"/>
          <c:max val="80"/>
          <c:min val="0"/>
        </c:scaling>
        <c:delete val="1"/>
        <c:axPos val="l"/>
        <c:numFmt formatCode="General" sourceLinked="1"/>
        <c:majorTickMark val="out"/>
        <c:minorTickMark val="none"/>
        <c:tickLblPos val="nextTo"/>
        <c:crossAx val="5398908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49327784"/>
        <c:axId val="549328176"/>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49328960"/>
        <c:axId val="549328568"/>
      </c:lineChart>
      <c:catAx>
        <c:axId val="549327784"/>
        <c:scaling>
          <c:orientation val="minMax"/>
        </c:scaling>
        <c:delete val="0"/>
        <c:axPos val="b"/>
        <c:numFmt formatCode="General" sourceLinked="1"/>
        <c:majorTickMark val="none"/>
        <c:minorTickMark val="none"/>
        <c:tickLblPos val="none"/>
        <c:spPr>
          <a:ln w="31750">
            <a:solidFill>
              <a:schemeClr val="tx1"/>
            </a:solidFill>
          </a:ln>
        </c:spPr>
        <c:crossAx val="549328176"/>
        <c:crosses val="autoZero"/>
        <c:auto val="1"/>
        <c:lblAlgn val="ctr"/>
        <c:lblOffset val="0"/>
        <c:noMultiLvlLbl val="0"/>
      </c:catAx>
      <c:valAx>
        <c:axId val="549328176"/>
        <c:scaling>
          <c:orientation val="minMax"/>
          <c:max val="25"/>
          <c:min val="0"/>
        </c:scaling>
        <c:delete val="0"/>
        <c:axPos val="l"/>
        <c:numFmt formatCode="0.0" sourceLinked="1"/>
        <c:majorTickMark val="none"/>
        <c:minorTickMark val="none"/>
        <c:tickLblPos val="none"/>
        <c:spPr>
          <a:ln>
            <a:noFill/>
          </a:ln>
        </c:spPr>
        <c:crossAx val="549327784"/>
        <c:crosses val="autoZero"/>
        <c:crossBetween val="between"/>
      </c:valAx>
      <c:valAx>
        <c:axId val="549328568"/>
        <c:scaling>
          <c:orientation val="minMax"/>
          <c:max val="25"/>
        </c:scaling>
        <c:delete val="0"/>
        <c:axPos val="r"/>
        <c:numFmt formatCode="0.0" sourceLinked="1"/>
        <c:majorTickMark val="out"/>
        <c:minorTickMark val="none"/>
        <c:tickLblPos val="none"/>
        <c:spPr>
          <a:ln>
            <a:noFill/>
          </a:ln>
        </c:spPr>
        <c:crossAx val="549328960"/>
        <c:crosses val="max"/>
        <c:crossBetween val="between"/>
      </c:valAx>
      <c:catAx>
        <c:axId val="549328960"/>
        <c:scaling>
          <c:orientation val="minMax"/>
        </c:scaling>
        <c:delete val="1"/>
        <c:axPos val="b"/>
        <c:numFmt formatCode="General" sourceLinked="1"/>
        <c:majorTickMark val="out"/>
        <c:minorTickMark val="none"/>
        <c:tickLblPos val="nextTo"/>
        <c:crossAx val="54932856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795646536"/>
        <c:axId val="795646928"/>
      </c:barChart>
      <c:catAx>
        <c:axId val="795646536"/>
        <c:scaling>
          <c:orientation val="minMax"/>
        </c:scaling>
        <c:delete val="0"/>
        <c:axPos val="b"/>
        <c:numFmt formatCode="General" sourceLinked="1"/>
        <c:majorTickMark val="none"/>
        <c:minorTickMark val="none"/>
        <c:tickLblPos val="nextTo"/>
        <c:spPr>
          <a:ln w="31750">
            <a:solidFill>
              <a:schemeClr val="tx1"/>
            </a:solidFill>
          </a:ln>
        </c:spPr>
        <c:crossAx val="795646928"/>
        <c:crosses val="autoZero"/>
        <c:auto val="1"/>
        <c:lblAlgn val="ctr"/>
        <c:lblOffset val="0"/>
        <c:noMultiLvlLbl val="0"/>
      </c:catAx>
      <c:valAx>
        <c:axId val="795646928"/>
        <c:scaling>
          <c:orientation val="minMax"/>
          <c:max val="40"/>
          <c:min val="0"/>
        </c:scaling>
        <c:delete val="1"/>
        <c:axPos val="l"/>
        <c:numFmt formatCode="0.0" sourceLinked="1"/>
        <c:majorTickMark val="out"/>
        <c:minorTickMark val="none"/>
        <c:tickLblPos val="nextTo"/>
        <c:crossAx val="7956465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795647320"/>
        <c:axId val="795647712"/>
      </c:barChart>
      <c:catAx>
        <c:axId val="795647320"/>
        <c:scaling>
          <c:orientation val="minMax"/>
        </c:scaling>
        <c:delete val="0"/>
        <c:axPos val="b"/>
        <c:numFmt formatCode="General" sourceLinked="1"/>
        <c:majorTickMark val="none"/>
        <c:minorTickMark val="none"/>
        <c:tickLblPos val="nextTo"/>
        <c:spPr>
          <a:ln w="31750">
            <a:solidFill>
              <a:schemeClr val="tx1"/>
            </a:solidFill>
          </a:ln>
        </c:spPr>
        <c:crossAx val="795647712"/>
        <c:crosses val="autoZero"/>
        <c:auto val="1"/>
        <c:lblAlgn val="ctr"/>
        <c:lblOffset val="0"/>
        <c:noMultiLvlLbl val="0"/>
      </c:catAx>
      <c:valAx>
        <c:axId val="795647712"/>
        <c:scaling>
          <c:orientation val="minMax"/>
          <c:max val="140"/>
          <c:min val="0"/>
        </c:scaling>
        <c:delete val="1"/>
        <c:axPos val="l"/>
        <c:numFmt formatCode="0" sourceLinked="1"/>
        <c:majorTickMark val="out"/>
        <c:minorTickMark val="none"/>
        <c:tickLblPos val="nextTo"/>
        <c:crossAx val="79564732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81735792"/>
        <c:axId val="161701464"/>
      </c:barChart>
      <c:catAx>
        <c:axId val="381735792"/>
        <c:scaling>
          <c:orientation val="minMax"/>
        </c:scaling>
        <c:delete val="0"/>
        <c:axPos val="b"/>
        <c:numFmt formatCode="General" sourceLinked="1"/>
        <c:majorTickMark val="none"/>
        <c:minorTickMark val="none"/>
        <c:tickLblPos val="nextTo"/>
        <c:spPr>
          <a:ln w="31750">
            <a:solidFill>
              <a:schemeClr val="tx1"/>
            </a:solidFill>
          </a:ln>
        </c:spPr>
        <c:crossAx val="161701464"/>
        <c:crosses val="autoZero"/>
        <c:auto val="1"/>
        <c:lblAlgn val="ctr"/>
        <c:lblOffset val="0"/>
        <c:noMultiLvlLbl val="0"/>
      </c:catAx>
      <c:valAx>
        <c:axId val="161701464"/>
        <c:scaling>
          <c:orientation val="minMax"/>
          <c:max val="70"/>
          <c:min val="0"/>
        </c:scaling>
        <c:delete val="1"/>
        <c:axPos val="l"/>
        <c:numFmt formatCode="0.0" sourceLinked="1"/>
        <c:majorTickMark val="out"/>
        <c:minorTickMark val="none"/>
        <c:tickLblPos val="nextTo"/>
        <c:crossAx val="3817357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731498536"/>
        <c:axId val="731498928"/>
      </c:barChart>
      <c:catAx>
        <c:axId val="731498536"/>
        <c:scaling>
          <c:orientation val="minMax"/>
        </c:scaling>
        <c:delete val="0"/>
        <c:axPos val="b"/>
        <c:numFmt formatCode="General" sourceLinked="1"/>
        <c:majorTickMark val="none"/>
        <c:minorTickMark val="none"/>
        <c:tickLblPos val="none"/>
        <c:spPr>
          <a:ln w="31750">
            <a:solidFill>
              <a:schemeClr val="tx1"/>
            </a:solidFill>
          </a:ln>
        </c:spPr>
        <c:crossAx val="731498928"/>
        <c:crosses val="autoZero"/>
        <c:auto val="1"/>
        <c:lblAlgn val="ctr"/>
        <c:lblOffset val="0"/>
        <c:noMultiLvlLbl val="0"/>
      </c:catAx>
      <c:valAx>
        <c:axId val="731498928"/>
        <c:scaling>
          <c:orientation val="minMax"/>
          <c:max val="100"/>
          <c:min val="0"/>
        </c:scaling>
        <c:delete val="1"/>
        <c:axPos val="l"/>
        <c:numFmt formatCode="0.0" sourceLinked="1"/>
        <c:majorTickMark val="out"/>
        <c:minorTickMark val="none"/>
        <c:tickLblPos val="nextTo"/>
        <c:crossAx val="7314985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738157608"/>
        <c:axId val="515070488"/>
      </c:barChart>
      <c:catAx>
        <c:axId val="738157608"/>
        <c:scaling>
          <c:orientation val="minMax"/>
        </c:scaling>
        <c:delete val="0"/>
        <c:axPos val="b"/>
        <c:numFmt formatCode="General" sourceLinked="1"/>
        <c:majorTickMark val="none"/>
        <c:minorTickMark val="none"/>
        <c:tickLblPos val="none"/>
        <c:spPr>
          <a:ln w="31750">
            <a:solidFill>
              <a:schemeClr val="tx1"/>
            </a:solidFill>
          </a:ln>
        </c:spPr>
        <c:crossAx val="515070488"/>
        <c:crosses val="autoZero"/>
        <c:auto val="1"/>
        <c:lblAlgn val="ctr"/>
        <c:lblOffset val="0"/>
        <c:noMultiLvlLbl val="0"/>
      </c:catAx>
      <c:valAx>
        <c:axId val="515070488"/>
        <c:scaling>
          <c:orientation val="minMax"/>
          <c:max val="10"/>
          <c:min val="0"/>
        </c:scaling>
        <c:delete val="1"/>
        <c:axPos val="l"/>
        <c:numFmt formatCode="0.0" sourceLinked="1"/>
        <c:majorTickMark val="out"/>
        <c:minorTickMark val="none"/>
        <c:tickLblPos val="nextTo"/>
        <c:crossAx val="738157608"/>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367187616"/>
        <c:axId val="367188008"/>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377656744"/>
        <c:axId val="377656352"/>
      </c:lineChart>
      <c:catAx>
        <c:axId val="367187616"/>
        <c:scaling>
          <c:orientation val="minMax"/>
        </c:scaling>
        <c:delete val="0"/>
        <c:axPos val="b"/>
        <c:numFmt formatCode="General" sourceLinked="1"/>
        <c:majorTickMark val="none"/>
        <c:minorTickMark val="none"/>
        <c:tickLblPos val="none"/>
        <c:spPr>
          <a:ln w="31750">
            <a:solidFill>
              <a:schemeClr val="tx1"/>
            </a:solidFill>
          </a:ln>
        </c:spPr>
        <c:crossAx val="367188008"/>
        <c:crosses val="autoZero"/>
        <c:auto val="1"/>
        <c:lblAlgn val="ctr"/>
        <c:lblOffset val="0"/>
        <c:noMultiLvlLbl val="0"/>
      </c:catAx>
      <c:valAx>
        <c:axId val="367188008"/>
        <c:scaling>
          <c:orientation val="minMax"/>
          <c:max val="140"/>
          <c:min val="0"/>
        </c:scaling>
        <c:delete val="1"/>
        <c:axPos val="l"/>
        <c:numFmt formatCode="0" sourceLinked="1"/>
        <c:majorTickMark val="out"/>
        <c:minorTickMark val="none"/>
        <c:tickLblPos val="nextTo"/>
        <c:crossAx val="367187616"/>
        <c:crosses val="autoZero"/>
        <c:crossBetween val="between"/>
        <c:majorUnit val="20"/>
      </c:valAx>
      <c:valAx>
        <c:axId val="377656352"/>
        <c:scaling>
          <c:orientation val="minMax"/>
          <c:max val="140"/>
          <c:min val="0"/>
        </c:scaling>
        <c:delete val="0"/>
        <c:axPos val="r"/>
        <c:numFmt formatCode="0" sourceLinked="1"/>
        <c:majorTickMark val="none"/>
        <c:minorTickMark val="none"/>
        <c:tickLblPos val="none"/>
        <c:spPr>
          <a:ln>
            <a:noFill/>
          </a:ln>
        </c:spPr>
        <c:crossAx val="377656744"/>
        <c:crosses val="max"/>
        <c:crossBetween val="between"/>
      </c:valAx>
      <c:catAx>
        <c:axId val="377656744"/>
        <c:scaling>
          <c:orientation val="minMax"/>
        </c:scaling>
        <c:delete val="1"/>
        <c:axPos val="b"/>
        <c:numFmt formatCode="General" sourceLinked="1"/>
        <c:majorTickMark val="out"/>
        <c:minorTickMark val="none"/>
        <c:tickLblPos val="nextTo"/>
        <c:crossAx val="37765635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09226384"/>
        <c:axId val="854917152"/>
      </c:barChart>
      <c:catAx>
        <c:axId val="509226384"/>
        <c:scaling>
          <c:orientation val="minMax"/>
        </c:scaling>
        <c:delete val="0"/>
        <c:axPos val="b"/>
        <c:numFmt formatCode="General" sourceLinked="1"/>
        <c:majorTickMark val="none"/>
        <c:minorTickMark val="none"/>
        <c:tickLblPos val="none"/>
        <c:spPr>
          <a:ln w="31750">
            <a:solidFill>
              <a:schemeClr val="tx1"/>
            </a:solidFill>
          </a:ln>
        </c:spPr>
        <c:crossAx val="854917152"/>
        <c:crosses val="autoZero"/>
        <c:auto val="1"/>
        <c:lblAlgn val="ctr"/>
        <c:lblOffset val="0"/>
        <c:noMultiLvlLbl val="0"/>
      </c:catAx>
      <c:valAx>
        <c:axId val="854917152"/>
        <c:scaling>
          <c:orientation val="minMax"/>
          <c:max val="100"/>
          <c:min val="0"/>
        </c:scaling>
        <c:delete val="1"/>
        <c:axPos val="l"/>
        <c:numFmt formatCode="0.0" sourceLinked="1"/>
        <c:majorTickMark val="out"/>
        <c:minorTickMark val="none"/>
        <c:tickLblPos val="nextTo"/>
        <c:crossAx val="5092263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854917936"/>
        <c:axId val="854918328"/>
      </c:barChart>
      <c:catAx>
        <c:axId val="854917936"/>
        <c:scaling>
          <c:orientation val="minMax"/>
        </c:scaling>
        <c:delete val="0"/>
        <c:axPos val="b"/>
        <c:numFmt formatCode="General" sourceLinked="1"/>
        <c:majorTickMark val="none"/>
        <c:minorTickMark val="none"/>
        <c:tickLblPos val="none"/>
        <c:spPr>
          <a:ln w="31750">
            <a:solidFill>
              <a:schemeClr val="tx1"/>
            </a:solidFill>
          </a:ln>
        </c:spPr>
        <c:crossAx val="854918328"/>
        <c:crosses val="autoZero"/>
        <c:auto val="1"/>
        <c:lblAlgn val="ctr"/>
        <c:lblOffset val="0"/>
        <c:noMultiLvlLbl val="0"/>
      </c:catAx>
      <c:valAx>
        <c:axId val="854918328"/>
        <c:scaling>
          <c:orientation val="minMax"/>
          <c:max val="30"/>
          <c:min val="-15"/>
        </c:scaling>
        <c:delete val="0"/>
        <c:axPos val="l"/>
        <c:numFmt formatCode="0.0" sourceLinked="1"/>
        <c:majorTickMark val="none"/>
        <c:minorTickMark val="none"/>
        <c:tickLblPos val="none"/>
        <c:spPr>
          <a:ln>
            <a:noFill/>
          </a:ln>
        </c:spPr>
        <c:crossAx val="854917936"/>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854919112"/>
        <c:axId val="854919504"/>
      </c:barChart>
      <c:catAx>
        <c:axId val="854919112"/>
        <c:scaling>
          <c:orientation val="minMax"/>
        </c:scaling>
        <c:delete val="0"/>
        <c:axPos val="b"/>
        <c:numFmt formatCode="General" sourceLinked="1"/>
        <c:majorTickMark val="none"/>
        <c:minorTickMark val="none"/>
        <c:tickLblPos val="none"/>
        <c:spPr>
          <a:ln w="31750">
            <a:solidFill>
              <a:schemeClr val="tx1"/>
            </a:solidFill>
          </a:ln>
        </c:spPr>
        <c:crossAx val="854919504"/>
        <c:crosses val="autoZero"/>
        <c:auto val="1"/>
        <c:lblAlgn val="ctr"/>
        <c:lblOffset val="0"/>
        <c:noMultiLvlLbl val="0"/>
      </c:catAx>
      <c:valAx>
        <c:axId val="854919504"/>
        <c:scaling>
          <c:orientation val="minMax"/>
          <c:max val="25"/>
          <c:min val="0"/>
        </c:scaling>
        <c:delete val="0"/>
        <c:axPos val="l"/>
        <c:numFmt formatCode="0.0" sourceLinked="1"/>
        <c:majorTickMark val="none"/>
        <c:minorTickMark val="none"/>
        <c:tickLblPos val="none"/>
        <c:spPr>
          <a:ln>
            <a:noFill/>
          </a:ln>
        </c:spPr>
        <c:crossAx val="8549191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854920288"/>
        <c:axId val="854920680"/>
      </c:barChart>
      <c:catAx>
        <c:axId val="854920288"/>
        <c:scaling>
          <c:orientation val="minMax"/>
        </c:scaling>
        <c:delete val="0"/>
        <c:axPos val="b"/>
        <c:numFmt formatCode="General" sourceLinked="1"/>
        <c:majorTickMark val="none"/>
        <c:minorTickMark val="none"/>
        <c:tickLblPos val="none"/>
        <c:spPr>
          <a:ln w="31750">
            <a:solidFill>
              <a:schemeClr val="tx1"/>
            </a:solidFill>
          </a:ln>
        </c:spPr>
        <c:crossAx val="854920680"/>
        <c:crosses val="autoZero"/>
        <c:auto val="1"/>
        <c:lblAlgn val="ctr"/>
        <c:lblOffset val="0"/>
        <c:noMultiLvlLbl val="0"/>
      </c:catAx>
      <c:valAx>
        <c:axId val="854920680"/>
        <c:scaling>
          <c:orientation val="minMax"/>
          <c:max val="50"/>
          <c:min val="0"/>
        </c:scaling>
        <c:delete val="1"/>
        <c:axPos val="l"/>
        <c:numFmt formatCode="0.0" sourceLinked="1"/>
        <c:majorTickMark val="out"/>
        <c:minorTickMark val="none"/>
        <c:tickLblPos val="nextTo"/>
        <c:crossAx val="8549202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0212400"/>
        <c:axId val="550212792"/>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550213576"/>
        <c:axId val="550213184"/>
      </c:lineChart>
      <c:catAx>
        <c:axId val="550212400"/>
        <c:scaling>
          <c:orientation val="minMax"/>
        </c:scaling>
        <c:delete val="0"/>
        <c:axPos val="b"/>
        <c:numFmt formatCode="General" sourceLinked="1"/>
        <c:majorTickMark val="none"/>
        <c:minorTickMark val="none"/>
        <c:tickLblPos val="none"/>
        <c:spPr>
          <a:ln w="31750">
            <a:solidFill>
              <a:schemeClr val="tx1"/>
            </a:solidFill>
          </a:ln>
        </c:spPr>
        <c:crossAx val="550212792"/>
        <c:crosses val="autoZero"/>
        <c:auto val="1"/>
        <c:lblAlgn val="ctr"/>
        <c:lblOffset val="0"/>
        <c:noMultiLvlLbl val="0"/>
      </c:catAx>
      <c:valAx>
        <c:axId val="550212792"/>
        <c:scaling>
          <c:orientation val="minMax"/>
          <c:max val="50"/>
          <c:min val="0"/>
        </c:scaling>
        <c:delete val="1"/>
        <c:axPos val="l"/>
        <c:numFmt formatCode="0.0" sourceLinked="1"/>
        <c:majorTickMark val="out"/>
        <c:minorTickMark val="none"/>
        <c:tickLblPos val="nextTo"/>
        <c:crossAx val="550212400"/>
        <c:crosses val="autoZero"/>
        <c:crossBetween val="between"/>
        <c:majorUnit val="15"/>
      </c:valAx>
      <c:valAx>
        <c:axId val="550213184"/>
        <c:scaling>
          <c:orientation val="minMax"/>
        </c:scaling>
        <c:delete val="0"/>
        <c:axPos val="r"/>
        <c:numFmt formatCode="0.0" sourceLinked="1"/>
        <c:majorTickMark val="out"/>
        <c:minorTickMark val="none"/>
        <c:tickLblPos val="none"/>
        <c:spPr>
          <a:ln>
            <a:noFill/>
          </a:ln>
        </c:spPr>
        <c:crossAx val="550213576"/>
        <c:crosses val="max"/>
        <c:crossBetween val="between"/>
      </c:valAx>
      <c:catAx>
        <c:axId val="550213576"/>
        <c:scaling>
          <c:orientation val="minMax"/>
        </c:scaling>
        <c:delete val="1"/>
        <c:axPos val="b"/>
        <c:numFmt formatCode="General" sourceLinked="1"/>
        <c:majorTickMark val="out"/>
        <c:minorTickMark val="none"/>
        <c:tickLblPos val="nextTo"/>
        <c:crossAx val="55021318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843188536"/>
        <c:axId val="843188928"/>
      </c:barChart>
      <c:catAx>
        <c:axId val="843188536"/>
        <c:scaling>
          <c:orientation val="minMax"/>
        </c:scaling>
        <c:delete val="0"/>
        <c:axPos val="b"/>
        <c:numFmt formatCode="General" sourceLinked="1"/>
        <c:majorTickMark val="none"/>
        <c:minorTickMark val="none"/>
        <c:tickLblPos val="none"/>
        <c:spPr>
          <a:ln w="31750">
            <a:solidFill>
              <a:schemeClr val="tx1"/>
            </a:solidFill>
          </a:ln>
        </c:spPr>
        <c:crossAx val="843188928"/>
        <c:crosses val="autoZero"/>
        <c:auto val="1"/>
        <c:lblAlgn val="ctr"/>
        <c:lblOffset val="0"/>
        <c:noMultiLvlLbl val="0"/>
      </c:catAx>
      <c:valAx>
        <c:axId val="843188928"/>
        <c:scaling>
          <c:orientation val="minMax"/>
          <c:max val="100"/>
          <c:min val="0"/>
        </c:scaling>
        <c:delete val="1"/>
        <c:axPos val="l"/>
        <c:numFmt formatCode="0.0" sourceLinked="1"/>
        <c:majorTickMark val="out"/>
        <c:minorTickMark val="none"/>
        <c:tickLblPos val="nextTo"/>
        <c:crossAx val="8431885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843189712"/>
        <c:axId val="843190104"/>
      </c:barChart>
      <c:catAx>
        <c:axId val="843189712"/>
        <c:scaling>
          <c:orientation val="minMax"/>
        </c:scaling>
        <c:delete val="0"/>
        <c:axPos val="b"/>
        <c:numFmt formatCode="General" sourceLinked="1"/>
        <c:majorTickMark val="none"/>
        <c:minorTickMark val="none"/>
        <c:tickLblPos val="none"/>
        <c:spPr>
          <a:ln w="31750">
            <a:solidFill>
              <a:schemeClr val="tx1"/>
            </a:solidFill>
          </a:ln>
        </c:spPr>
        <c:crossAx val="843190104"/>
        <c:crosses val="autoZero"/>
        <c:auto val="1"/>
        <c:lblAlgn val="ctr"/>
        <c:lblOffset val="0"/>
        <c:noMultiLvlLbl val="0"/>
      </c:catAx>
      <c:valAx>
        <c:axId val="843190104"/>
        <c:scaling>
          <c:orientation val="minMax"/>
          <c:max val="140"/>
          <c:min val="0"/>
        </c:scaling>
        <c:delete val="1"/>
        <c:axPos val="l"/>
        <c:numFmt formatCode="0" sourceLinked="1"/>
        <c:majorTickMark val="out"/>
        <c:minorTickMark val="none"/>
        <c:tickLblPos val="nextTo"/>
        <c:crossAx val="843189712"/>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843190888"/>
        <c:axId val="843191280"/>
      </c:barChart>
      <c:dateAx>
        <c:axId val="84319088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843191280"/>
        <c:crosses val="autoZero"/>
        <c:auto val="0"/>
        <c:lblOffset val="0"/>
        <c:baseTimeUnit val="days"/>
      </c:dateAx>
      <c:valAx>
        <c:axId val="843191280"/>
        <c:scaling>
          <c:orientation val="minMax"/>
          <c:max val="100"/>
          <c:min val="0"/>
        </c:scaling>
        <c:delete val="1"/>
        <c:axPos val="l"/>
        <c:numFmt formatCode="0.0" sourceLinked="1"/>
        <c:majorTickMark val="out"/>
        <c:minorTickMark val="none"/>
        <c:tickLblPos val="nextTo"/>
        <c:crossAx val="8431908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792166152"/>
        <c:axId val="792166544"/>
      </c:barChart>
      <c:dateAx>
        <c:axId val="79216615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792166544"/>
        <c:crosses val="autoZero"/>
        <c:auto val="0"/>
        <c:lblOffset val="0"/>
        <c:baseTimeUnit val="days"/>
      </c:dateAx>
      <c:valAx>
        <c:axId val="792166544"/>
        <c:scaling>
          <c:orientation val="minMax"/>
        </c:scaling>
        <c:delete val="0"/>
        <c:axPos val="l"/>
        <c:numFmt formatCode="General" sourceLinked="1"/>
        <c:majorTickMark val="none"/>
        <c:minorTickMark val="none"/>
        <c:tickLblPos val="none"/>
        <c:spPr>
          <a:ln>
            <a:noFill/>
          </a:ln>
        </c:spPr>
        <c:crossAx val="7921661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792167328"/>
        <c:axId val="792167720"/>
      </c:barChart>
      <c:dateAx>
        <c:axId val="79216732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en-US"/>
          </a:p>
        </c:txPr>
        <c:crossAx val="792167720"/>
        <c:crosses val="autoZero"/>
        <c:auto val="0"/>
        <c:lblOffset val="0"/>
        <c:baseTimeUnit val="days"/>
      </c:dateAx>
      <c:valAx>
        <c:axId val="792167720"/>
        <c:scaling>
          <c:orientation val="minMax"/>
        </c:scaling>
        <c:delete val="0"/>
        <c:axPos val="l"/>
        <c:numFmt formatCode="General" sourceLinked="1"/>
        <c:majorTickMark val="none"/>
        <c:minorTickMark val="none"/>
        <c:tickLblPos val="none"/>
        <c:spPr>
          <a:ln>
            <a:noFill/>
          </a:ln>
        </c:spPr>
        <c:crossAx val="7921673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792168112"/>
        <c:axId val="792168504"/>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792169288"/>
        <c:axId val="792168896"/>
      </c:lineChart>
      <c:catAx>
        <c:axId val="79216811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en-US"/>
          </a:p>
        </c:txPr>
        <c:crossAx val="792168504"/>
        <c:crosses val="autoZero"/>
        <c:auto val="1"/>
        <c:lblAlgn val="ctr"/>
        <c:lblOffset val="100"/>
        <c:noMultiLvlLbl val="0"/>
      </c:catAx>
      <c:valAx>
        <c:axId val="792168504"/>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en-US"/>
          </a:p>
        </c:txPr>
        <c:crossAx val="792168112"/>
        <c:crosses val="autoZero"/>
        <c:crossBetween val="between"/>
        <c:majorUnit val="500"/>
      </c:valAx>
      <c:valAx>
        <c:axId val="792168896"/>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en-US"/>
          </a:p>
        </c:txPr>
        <c:crossAx val="792169288"/>
        <c:crosses val="max"/>
        <c:crossBetween val="between"/>
      </c:valAx>
      <c:catAx>
        <c:axId val="792169288"/>
        <c:scaling>
          <c:orientation val="minMax"/>
        </c:scaling>
        <c:delete val="1"/>
        <c:axPos val="b"/>
        <c:numFmt formatCode="General" sourceLinked="1"/>
        <c:majorTickMark val="out"/>
        <c:minorTickMark val="none"/>
        <c:tickLblPos val="none"/>
        <c:crossAx val="792168896"/>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733768760"/>
        <c:axId val="733769152"/>
      </c:barChart>
      <c:catAx>
        <c:axId val="733768760"/>
        <c:scaling>
          <c:orientation val="minMax"/>
        </c:scaling>
        <c:delete val="0"/>
        <c:axPos val="b"/>
        <c:numFmt formatCode="General" sourceLinked="0"/>
        <c:majorTickMark val="none"/>
        <c:minorTickMark val="none"/>
        <c:tickLblPos val="none"/>
        <c:spPr>
          <a:ln w="31750">
            <a:solidFill>
              <a:schemeClr val="tx1"/>
            </a:solidFill>
          </a:ln>
        </c:spPr>
        <c:crossAx val="733769152"/>
        <c:crosses val="autoZero"/>
        <c:auto val="1"/>
        <c:lblAlgn val="ctr"/>
        <c:lblOffset val="100"/>
        <c:noMultiLvlLbl val="0"/>
      </c:catAx>
      <c:valAx>
        <c:axId val="733769152"/>
        <c:scaling>
          <c:orientation val="minMax"/>
          <c:max val="1300"/>
          <c:min val="0"/>
        </c:scaling>
        <c:delete val="1"/>
        <c:axPos val="l"/>
        <c:numFmt formatCode="#,##0" sourceLinked="1"/>
        <c:majorTickMark val="out"/>
        <c:minorTickMark val="none"/>
        <c:tickLblPos val="nextTo"/>
        <c:crossAx val="733768760"/>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733770328"/>
        <c:axId val="733770720"/>
      </c:barChart>
      <c:catAx>
        <c:axId val="7337703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en-US"/>
          </a:p>
        </c:txPr>
        <c:crossAx val="733770720"/>
        <c:crosses val="autoZero"/>
        <c:auto val="1"/>
        <c:lblAlgn val="ctr"/>
        <c:lblOffset val="100"/>
        <c:noMultiLvlLbl val="0"/>
      </c:catAx>
      <c:valAx>
        <c:axId val="733770720"/>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en-US"/>
          </a:p>
        </c:txPr>
        <c:crossAx val="733770328"/>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733771504"/>
        <c:axId val="733771896"/>
      </c:barChart>
      <c:catAx>
        <c:axId val="73377150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en-US"/>
          </a:p>
        </c:txPr>
        <c:crossAx val="733771896"/>
        <c:crosses val="autoZero"/>
        <c:auto val="1"/>
        <c:lblAlgn val="ctr"/>
        <c:lblOffset val="100"/>
        <c:noMultiLvlLbl val="0"/>
      </c:catAx>
      <c:valAx>
        <c:axId val="733771896"/>
        <c:scaling>
          <c:orientation val="minMax"/>
          <c:max val="0.5"/>
          <c:min val="0"/>
        </c:scaling>
        <c:delete val="1"/>
        <c:axPos val="l"/>
        <c:numFmt formatCode="0%" sourceLinked="1"/>
        <c:majorTickMark val="out"/>
        <c:minorTickMark val="none"/>
        <c:tickLblPos val="nextTo"/>
        <c:crossAx val="73377150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68528424"/>
        <c:axId val="368528816"/>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368528424"/>
        <c:axId val="368528816"/>
      </c:lineChart>
      <c:catAx>
        <c:axId val="368528424"/>
        <c:scaling>
          <c:orientation val="minMax"/>
        </c:scaling>
        <c:delete val="0"/>
        <c:axPos val="b"/>
        <c:numFmt formatCode="General" sourceLinked="1"/>
        <c:majorTickMark val="none"/>
        <c:minorTickMark val="none"/>
        <c:tickLblPos val="none"/>
        <c:spPr>
          <a:ln w="31750">
            <a:solidFill>
              <a:schemeClr val="tx1"/>
            </a:solidFill>
          </a:ln>
        </c:spPr>
        <c:crossAx val="368528816"/>
        <c:crosses val="autoZero"/>
        <c:auto val="1"/>
        <c:lblAlgn val="ctr"/>
        <c:lblOffset val="0"/>
        <c:noMultiLvlLbl val="0"/>
      </c:catAx>
      <c:valAx>
        <c:axId val="368528816"/>
        <c:scaling>
          <c:orientation val="minMax"/>
          <c:max val="100"/>
          <c:min val="0"/>
        </c:scaling>
        <c:delete val="1"/>
        <c:axPos val="l"/>
        <c:numFmt formatCode="0.0" sourceLinked="1"/>
        <c:majorTickMark val="out"/>
        <c:minorTickMark val="none"/>
        <c:tickLblPos val="nextTo"/>
        <c:crossAx val="3685284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845902248"/>
        <c:axId val="845902640"/>
      </c:barChart>
      <c:catAx>
        <c:axId val="84590224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845902640"/>
        <c:crosses val="autoZero"/>
        <c:auto val="1"/>
        <c:lblAlgn val="ctr"/>
        <c:lblOffset val="100"/>
        <c:noMultiLvlLbl val="0"/>
      </c:catAx>
      <c:valAx>
        <c:axId val="845902640"/>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en-US"/>
          </a:p>
        </c:txPr>
        <c:crossAx val="845902248"/>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845903424"/>
        <c:axId val="845903816"/>
      </c:barChart>
      <c:catAx>
        <c:axId val="84590342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845903816"/>
        <c:crosses val="autoZero"/>
        <c:auto val="1"/>
        <c:lblAlgn val="ctr"/>
        <c:lblOffset val="100"/>
        <c:noMultiLvlLbl val="0"/>
      </c:catAx>
      <c:valAx>
        <c:axId val="845903816"/>
        <c:scaling>
          <c:orientation val="minMax"/>
          <c:max val="720"/>
          <c:min val="0"/>
        </c:scaling>
        <c:delete val="1"/>
        <c:axPos val="l"/>
        <c:numFmt formatCode="#,##0\ ;\(#,##0\);&quot;-&quot;\ " sourceLinked="1"/>
        <c:majorTickMark val="out"/>
        <c:minorTickMark val="none"/>
        <c:tickLblPos val="nextTo"/>
        <c:crossAx val="845903424"/>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845904600"/>
        <c:axId val="845904992"/>
      </c:barChart>
      <c:catAx>
        <c:axId val="84590460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en-US"/>
          </a:p>
        </c:txPr>
        <c:crossAx val="845904992"/>
        <c:crosses val="autoZero"/>
        <c:auto val="1"/>
        <c:lblAlgn val="ctr"/>
        <c:lblOffset val="100"/>
        <c:noMultiLvlLbl val="0"/>
      </c:catAx>
      <c:valAx>
        <c:axId val="845904992"/>
        <c:scaling>
          <c:orientation val="minMax"/>
          <c:max val="400"/>
          <c:min val="0"/>
        </c:scaling>
        <c:delete val="1"/>
        <c:axPos val="l"/>
        <c:numFmt formatCode="0" sourceLinked="1"/>
        <c:majorTickMark val="out"/>
        <c:minorTickMark val="none"/>
        <c:tickLblPos val="nextTo"/>
        <c:crossAx val="8459046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794779160"/>
        <c:axId val="794779552"/>
      </c:barChart>
      <c:catAx>
        <c:axId val="7947791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en-US"/>
          </a:p>
        </c:txPr>
        <c:crossAx val="794779552"/>
        <c:crosses val="autoZero"/>
        <c:auto val="1"/>
        <c:lblAlgn val="ctr"/>
        <c:lblOffset val="100"/>
        <c:noMultiLvlLbl val="0"/>
      </c:catAx>
      <c:valAx>
        <c:axId val="794779552"/>
        <c:scaling>
          <c:orientation val="minMax"/>
          <c:max val="60"/>
          <c:min val="0"/>
        </c:scaling>
        <c:delete val="1"/>
        <c:axPos val="l"/>
        <c:numFmt formatCode="#,##0.0" sourceLinked="1"/>
        <c:majorTickMark val="none"/>
        <c:minorTickMark val="none"/>
        <c:tickLblPos val="nextTo"/>
        <c:crossAx val="79477916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794781120"/>
        <c:axId val="794781512"/>
      </c:barChart>
      <c:catAx>
        <c:axId val="7947811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en-US"/>
          </a:p>
        </c:txPr>
        <c:crossAx val="794781512"/>
        <c:crosses val="autoZero"/>
        <c:auto val="1"/>
        <c:lblAlgn val="ctr"/>
        <c:lblOffset val="100"/>
        <c:noMultiLvlLbl val="0"/>
      </c:catAx>
      <c:valAx>
        <c:axId val="794781512"/>
        <c:scaling>
          <c:orientation val="minMax"/>
          <c:max val="60"/>
          <c:min val="0"/>
        </c:scaling>
        <c:delete val="1"/>
        <c:axPos val="l"/>
        <c:numFmt formatCode="#,##0.0" sourceLinked="1"/>
        <c:majorTickMark val="none"/>
        <c:minorTickMark val="none"/>
        <c:tickLblPos val="nextTo"/>
        <c:crossAx val="79478112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368529600"/>
        <c:axId val="368529992"/>
      </c:barChart>
      <c:catAx>
        <c:axId val="368529600"/>
        <c:scaling>
          <c:orientation val="minMax"/>
        </c:scaling>
        <c:delete val="0"/>
        <c:axPos val="b"/>
        <c:numFmt formatCode="General" sourceLinked="1"/>
        <c:majorTickMark val="none"/>
        <c:minorTickMark val="none"/>
        <c:tickLblPos val="none"/>
        <c:spPr>
          <a:ln w="31750">
            <a:solidFill>
              <a:schemeClr val="tx1"/>
            </a:solidFill>
          </a:ln>
        </c:spPr>
        <c:crossAx val="368529992"/>
        <c:crosses val="autoZero"/>
        <c:auto val="1"/>
        <c:lblAlgn val="ctr"/>
        <c:lblOffset val="0"/>
        <c:noMultiLvlLbl val="0"/>
      </c:catAx>
      <c:valAx>
        <c:axId val="368529992"/>
        <c:scaling>
          <c:orientation val="minMax"/>
          <c:max val="50"/>
          <c:min val="0"/>
        </c:scaling>
        <c:delete val="1"/>
        <c:axPos val="l"/>
        <c:numFmt formatCode="0.0" sourceLinked="1"/>
        <c:majorTickMark val="out"/>
        <c:minorTickMark val="none"/>
        <c:tickLblPos val="nextTo"/>
        <c:crossAx val="3685296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82284488"/>
        <c:axId val="482284880"/>
      </c:barChart>
      <c:catAx>
        <c:axId val="482284488"/>
        <c:scaling>
          <c:orientation val="minMax"/>
        </c:scaling>
        <c:delete val="0"/>
        <c:axPos val="b"/>
        <c:numFmt formatCode="General" sourceLinked="1"/>
        <c:majorTickMark val="none"/>
        <c:minorTickMark val="none"/>
        <c:tickLblPos val="none"/>
        <c:spPr>
          <a:ln w="31750">
            <a:solidFill>
              <a:schemeClr val="tx1"/>
            </a:solidFill>
          </a:ln>
        </c:spPr>
        <c:crossAx val="482284880"/>
        <c:crosses val="autoZero"/>
        <c:auto val="1"/>
        <c:lblAlgn val="ctr"/>
        <c:lblOffset val="0"/>
        <c:noMultiLvlLbl val="0"/>
      </c:catAx>
      <c:valAx>
        <c:axId val="482284880"/>
        <c:scaling>
          <c:orientation val="minMax"/>
          <c:max val="100"/>
          <c:min val="0"/>
        </c:scaling>
        <c:delete val="1"/>
        <c:axPos val="l"/>
        <c:numFmt formatCode="0.0" sourceLinked="1"/>
        <c:majorTickMark val="out"/>
        <c:minorTickMark val="none"/>
        <c:tickLblPos val="nextTo"/>
        <c:crossAx val="4822844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482285664"/>
        <c:axId val="737515048"/>
      </c:barChart>
      <c:catAx>
        <c:axId val="482285664"/>
        <c:scaling>
          <c:orientation val="minMax"/>
        </c:scaling>
        <c:delete val="1"/>
        <c:axPos val="b"/>
        <c:numFmt formatCode="General" sourceLinked="1"/>
        <c:majorTickMark val="none"/>
        <c:minorTickMark val="none"/>
        <c:tickLblPos val="nextTo"/>
        <c:crossAx val="737515048"/>
        <c:crosses val="autoZero"/>
        <c:auto val="1"/>
        <c:lblAlgn val="ctr"/>
        <c:lblOffset val="0"/>
        <c:noMultiLvlLbl val="0"/>
      </c:catAx>
      <c:valAx>
        <c:axId val="737515048"/>
        <c:scaling>
          <c:orientation val="minMax"/>
          <c:max val="35"/>
          <c:min val="-15"/>
        </c:scaling>
        <c:delete val="1"/>
        <c:axPos val="l"/>
        <c:numFmt formatCode="0.0" sourceLinked="1"/>
        <c:majorTickMark val="out"/>
        <c:minorTickMark val="none"/>
        <c:tickLblPos val="nextTo"/>
        <c:crossAx val="4822856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37515832"/>
        <c:axId val="737516224"/>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793495256"/>
        <c:axId val="737516616"/>
      </c:lineChart>
      <c:catAx>
        <c:axId val="737515832"/>
        <c:scaling>
          <c:orientation val="minMax"/>
        </c:scaling>
        <c:delete val="0"/>
        <c:axPos val="b"/>
        <c:numFmt formatCode="General" sourceLinked="1"/>
        <c:majorTickMark val="none"/>
        <c:minorTickMark val="none"/>
        <c:tickLblPos val="none"/>
        <c:spPr>
          <a:ln w="31750">
            <a:solidFill>
              <a:schemeClr val="tx1"/>
            </a:solidFill>
          </a:ln>
        </c:spPr>
        <c:crossAx val="737516224"/>
        <c:crosses val="autoZero"/>
        <c:auto val="1"/>
        <c:lblAlgn val="ctr"/>
        <c:lblOffset val="0"/>
        <c:noMultiLvlLbl val="0"/>
      </c:catAx>
      <c:valAx>
        <c:axId val="737516224"/>
        <c:scaling>
          <c:orientation val="minMax"/>
          <c:max val="100"/>
          <c:min val="0"/>
        </c:scaling>
        <c:delete val="1"/>
        <c:axPos val="l"/>
        <c:numFmt formatCode="0.0" sourceLinked="1"/>
        <c:majorTickMark val="out"/>
        <c:minorTickMark val="none"/>
        <c:tickLblPos val="nextTo"/>
        <c:crossAx val="737515832"/>
        <c:crosses val="autoZero"/>
        <c:crossBetween val="between"/>
        <c:majorUnit val="15"/>
      </c:valAx>
      <c:valAx>
        <c:axId val="737516616"/>
        <c:scaling>
          <c:orientation val="minMax"/>
        </c:scaling>
        <c:delete val="0"/>
        <c:axPos val="r"/>
        <c:numFmt formatCode="0.0" sourceLinked="1"/>
        <c:majorTickMark val="none"/>
        <c:minorTickMark val="none"/>
        <c:tickLblPos val="none"/>
        <c:spPr>
          <a:ln>
            <a:noFill/>
          </a:ln>
        </c:spPr>
        <c:crossAx val="793495256"/>
        <c:crosses val="max"/>
        <c:crossBetween val="between"/>
      </c:valAx>
      <c:catAx>
        <c:axId val="793495256"/>
        <c:scaling>
          <c:orientation val="minMax"/>
        </c:scaling>
        <c:delete val="1"/>
        <c:axPos val="b"/>
        <c:numFmt formatCode="General" sourceLinked="1"/>
        <c:majorTickMark val="out"/>
        <c:minorTickMark val="none"/>
        <c:tickLblPos val="nextTo"/>
        <c:crossAx val="73751661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793496040"/>
        <c:axId val="793496432"/>
      </c:barChart>
      <c:catAx>
        <c:axId val="793496040"/>
        <c:scaling>
          <c:orientation val="minMax"/>
        </c:scaling>
        <c:delete val="0"/>
        <c:axPos val="b"/>
        <c:numFmt formatCode="General" sourceLinked="1"/>
        <c:majorTickMark val="none"/>
        <c:minorTickMark val="none"/>
        <c:tickLblPos val="none"/>
        <c:spPr>
          <a:ln w="31750">
            <a:solidFill>
              <a:schemeClr val="tx1"/>
            </a:solidFill>
          </a:ln>
        </c:spPr>
        <c:crossAx val="793496432"/>
        <c:crosses val="autoZero"/>
        <c:auto val="1"/>
        <c:lblAlgn val="ctr"/>
        <c:lblOffset val="0"/>
        <c:noMultiLvlLbl val="0"/>
      </c:catAx>
      <c:valAx>
        <c:axId val="793496432"/>
        <c:scaling>
          <c:orientation val="minMax"/>
          <c:max val="100"/>
          <c:min val="10"/>
        </c:scaling>
        <c:delete val="1"/>
        <c:axPos val="l"/>
        <c:numFmt formatCode="0.0" sourceLinked="1"/>
        <c:majorTickMark val="out"/>
        <c:minorTickMark val="none"/>
        <c:tickLblPos val="nextTo"/>
        <c:crossAx val="7934960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54"/>
  <sheetViews>
    <sheetView showGridLines="0" zoomScaleNormal="100" zoomScaleSheetLayoutView="100" workbookViewId="0">
      <selection activeCell="A36" sqref="A36"/>
    </sheetView>
  </sheetViews>
  <sheetFormatPr defaultRowHeight="15"/>
  <cols>
    <col min="1" max="1" width="44.85546875" style="250" customWidth="1"/>
    <col min="2" max="6" width="9" style="250" customWidth="1"/>
    <col min="7" max="7" width="40.28515625" style="250" customWidth="1"/>
    <col min="8" max="16384" width="9.140625" style="250"/>
  </cols>
  <sheetData>
    <row r="1" spans="1:12" ht="27.75" customHeight="1">
      <c r="A1" s="254" t="s">
        <v>287</v>
      </c>
      <c r="B1" s="255">
        <v>0</v>
      </c>
      <c r="C1" s="255" t="e">
        <f>-VLOOKUP(#REF!,#REF!,10,FALSE)</f>
        <v>#REF!</v>
      </c>
      <c r="D1" s="255" t="e">
        <f>+C1+4</f>
        <v>#REF!</v>
      </c>
      <c r="E1" s="255" t="e">
        <f t="shared" ref="E1:F1" si="0">+D1+4</f>
        <v>#REF!</v>
      </c>
      <c r="F1" s="255" t="e">
        <f t="shared" si="0"/>
        <v>#REF!</v>
      </c>
      <c r="G1" s="245"/>
    </row>
    <row r="2" spans="1:12" ht="15.75" thickBot="1">
      <c r="A2" s="248"/>
      <c r="B2" s="249"/>
      <c r="C2" s="249"/>
      <c r="D2" s="249"/>
      <c r="E2" s="249"/>
      <c r="F2" s="249"/>
      <c r="G2" s="245"/>
    </row>
    <row r="3" spans="1:12" ht="15.75" thickTop="1">
      <c r="A3" s="263"/>
      <c r="B3" s="264"/>
      <c r="C3" s="264"/>
      <c r="D3" s="264"/>
      <c r="E3" s="264"/>
      <c r="F3" s="264"/>
      <c r="G3" s="245"/>
    </row>
    <row r="4" spans="1:12" ht="15" customHeight="1">
      <c r="A4" s="609" t="s">
        <v>288</v>
      </c>
      <c r="B4" s="609"/>
      <c r="C4" s="609"/>
      <c r="D4" s="609"/>
      <c r="E4" s="609"/>
      <c r="F4" s="609"/>
      <c r="G4"/>
      <c r="H4"/>
      <c r="I4"/>
      <c r="J4"/>
      <c r="K4"/>
      <c r="L4"/>
    </row>
    <row r="5" spans="1:12">
      <c r="A5" s="609"/>
      <c r="B5" s="609"/>
      <c r="C5" s="609"/>
      <c r="D5" s="609"/>
      <c r="E5" s="609"/>
      <c r="F5" s="609"/>
      <c r="G5"/>
      <c r="H5"/>
      <c r="I5"/>
      <c r="J5"/>
      <c r="K5"/>
      <c r="L5"/>
    </row>
    <row r="6" spans="1:12">
      <c r="A6" s="609"/>
      <c r="B6" s="609"/>
      <c r="C6" s="609"/>
      <c r="D6" s="609"/>
      <c r="E6" s="609"/>
      <c r="F6" s="609"/>
      <c r="G6"/>
      <c r="H6"/>
      <c r="I6"/>
      <c r="J6"/>
      <c r="K6"/>
      <c r="L6"/>
    </row>
    <row r="7" spans="1:12">
      <c r="A7" s="609"/>
      <c r="B7" s="609"/>
      <c r="C7" s="609"/>
      <c r="D7" s="609"/>
      <c r="E7" s="609"/>
      <c r="F7" s="609"/>
      <c r="G7"/>
      <c r="H7"/>
      <c r="I7"/>
      <c r="J7"/>
      <c r="K7"/>
      <c r="L7"/>
    </row>
    <row r="8" spans="1:12">
      <c r="A8" s="609" t="s">
        <v>292</v>
      </c>
      <c r="B8" s="609"/>
      <c r="C8" s="609"/>
      <c r="D8" s="609"/>
      <c r="E8" s="609"/>
      <c r="F8" s="609"/>
      <c r="G8"/>
      <c r="H8"/>
      <c r="I8"/>
      <c r="J8"/>
      <c r="K8"/>
      <c r="L8"/>
    </row>
    <row r="9" spans="1:12">
      <c r="A9" s="609"/>
      <c r="B9" s="609"/>
      <c r="C9" s="609"/>
      <c r="D9" s="609"/>
      <c r="E9" s="609"/>
      <c r="F9" s="609"/>
      <c r="G9"/>
      <c r="H9"/>
      <c r="I9"/>
      <c r="J9"/>
      <c r="K9"/>
      <c r="L9"/>
    </row>
    <row r="10" spans="1:12">
      <c r="A10" s="609"/>
      <c r="B10" s="609"/>
      <c r="C10" s="609"/>
      <c r="D10" s="609"/>
      <c r="E10" s="609"/>
      <c r="F10" s="609"/>
      <c r="G10"/>
      <c r="H10"/>
      <c r="I10"/>
      <c r="J10"/>
      <c r="K10"/>
      <c r="L10"/>
    </row>
    <row r="11" spans="1:12" s="244" customFormat="1">
      <c r="A11" s="609" t="s">
        <v>289</v>
      </c>
      <c r="B11" s="609"/>
      <c r="C11" s="609"/>
      <c r="D11" s="609"/>
      <c r="E11" s="609"/>
      <c r="F11" s="609"/>
      <c r="G11"/>
      <c r="H11"/>
      <c r="I11"/>
      <c r="J11"/>
      <c r="K11"/>
      <c r="L11"/>
    </row>
    <row r="12" spans="1:12">
      <c r="A12" s="609"/>
      <c r="B12" s="609"/>
      <c r="C12" s="609"/>
      <c r="D12" s="609"/>
      <c r="E12" s="609"/>
      <c r="F12" s="609"/>
      <c r="G12"/>
      <c r="H12"/>
      <c r="I12"/>
      <c r="J12"/>
      <c r="K12"/>
      <c r="L12"/>
    </row>
    <row r="13" spans="1:12">
      <c r="A13" s="609"/>
      <c r="B13" s="609"/>
      <c r="C13" s="609"/>
      <c r="D13" s="609"/>
      <c r="E13" s="609"/>
      <c r="F13" s="609"/>
      <c r="G13"/>
      <c r="H13"/>
      <c r="I13"/>
      <c r="J13"/>
      <c r="K13"/>
      <c r="L13"/>
    </row>
    <row r="14" spans="1:12">
      <c r="A14" s="609"/>
      <c r="B14" s="609"/>
      <c r="C14" s="609"/>
      <c r="D14" s="609"/>
      <c r="E14" s="609"/>
      <c r="F14" s="609"/>
      <c r="G14"/>
      <c r="H14"/>
      <c r="I14"/>
      <c r="J14"/>
      <c r="K14"/>
      <c r="L14"/>
    </row>
    <row r="15" spans="1:12">
      <c r="A15" s="609"/>
      <c r="B15" s="609"/>
      <c r="C15" s="609"/>
      <c r="D15" s="609"/>
      <c r="E15" s="609"/>
      <c r="F15" s="609"/>
      <c r="G15"/>
      <c r="H15"/>
      <c r="I15"/>
      <c r="J15"/>
      <c r="K15"/>
      <c r="L15"/>
    </row>
    <row r="16" spans="1:12">
      <c r="A16" s="609"/>
      <c r="B16" s="609"/>
      <c r="C16" s="609"/>
      <c r="D16" s="609"/>
      <c r="E16" s="609"/>
      <c r="F16" s="609"/>
      <c r="G16"/>
      <c r="H16"/>
      <c r="I16"/>
      <c r="J16"/>
      <c r="K16"/>
      <c r="L16"/>
    </row>
    <row r="17" spans="1:12">
      <c r="A17" s="609" t="s">
        <v>291</v>
      </c>
      <c r="B17" s="609"/>
      <c r="C17" s="609"/>
      <c r="D17" s="609"/>
      <c r="E17" s="609"/>
      <c r="F17" s="609"/>
      <c r="G17"/>
      <c r="H17"/>
      <c r="I17"/>
      <c r="J17"/>
      <c r="K17"/>
      <c r="L17"/>
    </row>
    <row r="18" spans="1:12">
      <c r="A18" s="609"/>
      <c r="B18" s="609"/>
      <c r="C18" s="609"/>
      <c r="D18" s="609"/>
      <c r="E18" s="609"/>
      <c r="F18" s="609"/>
      <c r="G18"/>
      <c r="H18"/>
      <c r="I18"/>
      <c r="J18"/>
      <c r="K18"/>
      <c r="L18"/>
    </row>
    <row r="19" spans="1:12">
      <c r="A19" s="246" t="s">
        <v>290</v>
      </c>
      <c r="B19" s="245"/>
      <c r="C19" s="245"/>
      <c r="D19" s="245"/>
      <c r="E19" s="245"/>
      <c r="F19" s="245"/>
      <c r="G19"/>
      <c r="H19"/>
      <c r="I19"/>
      <c r="J19"/>
      <c r="K19"/>
      <c r="L19"/>
    </row>
    <row r="20" spans="1:12">
      <c r="A20" s="609"/>
      <c r="B20" s="609"/>
      <c r="C20" s="609"/>
      <c r="D20" s="609"/>
      <c r="E20" s="609"/>
      <c r="F20" s="609"/>
      <c r="G20"/>
      <c r="H20"/>
      <c r="I20"/>
      <c r="J20"/>
      <c r="K20"/>
      <c r="L20"/>
    </row>
    <row r="21" spans="1:12">
      <c r="A21" s="609"/>
      <c r="B21" s="609"/>
      <c r="C21" s="609"/>
      <c r="D21" s="609"/>
      <c r="E21" s="609"/>
      <c r="F21" s="609"/>
      <c r="G21"/>
      <c r="H21"/>
      <c r="I21"/>
      <c r="J21"/>
      <c r="K21"/>
      <c r="L21"/>
    </row>
    <row r="22" spans="1:12">
      <c r="A22" s="609"/>
      <c r="B22" s="609"/>
      <c r="C22" s="609"/>
      <c r="D22" s="609"/>
      <c r="E22" s="609"/>
      <c r="F22" s="609"/>
      <c r="G22"/>
      <c r="H22"/>
      <c r="I22"/>
      <c r="J22"/>
      <c r="K22"/>
      <c r="L22"/>
    </row>
    <row r="23" spans="1:12">
      <c r="A23" s="245"/>
      <c r="B23" s="245"/>
      <c r="C23" s="245"/>
      <c r="D23" s="245"/>
      <c r="E23" s="245"/>
      <c r="F23" s="245"/>
      <c r="G23"/>
      <c r="H23"/>
      <c r="I23"/>
      <c r="J23"/>
      <c r="K23"/>
      <c r="L23"/>
    </row>
    <row r="24" spans="1:12">
      <c r="A24" s="245"/>
      <c r="B24" s="245"/>
      <c r="C24" s="245"/>
      <c r="D24" s="245"/>
      <c r="E24" s="245"/>
      <c r="F24" s="245"/>
      <c r="G24"/>
      <c r="H24"/>
      <c r="I24"/>
      <c r="J24"/>
      <c r="K24"/>
      <c r="L24"/>
    </row>
    <row r="25" spans="1:12">
      <c r="A25" s="245"/>
      <c r="B25" s="245"/>
      <c r="C25" s="245"/>
      <c r="D25" s="245"/>
      <c r="E25" s="245"/>
      <c r="F25" s="245"/>
      <c r="G25"/>
      <c r="H25"/>
      <c r="I25"/>
      <c r="J25"/>
      <c r="K25"/>
      <c r="L25"/>
    </row>
    <row r="26" spans="1:12">
      <c r="A26" s="245"/>
      <c r="B26" s="245"/>
      <c r="C26" s="245"/>
      <c r="D26" s="245"/>
      <c r="E26" s="245"/>
      <c r="F26" s="245"/>
      <c r="G26"/>
      <c r="H26"/>
      <c r="I26"/>
      <c r="J26"/>
      <c r="K26"/>
      <c r="L26"/>
    </row>
    <row r="27" spans="1:12">
      <c r="A27" s="245"/>
      <c r="B27" s="245"/>
      <c r="C27" s="245"/>
      <c r="D27" s="245"/>
      <c r="E27" s="245"/>
      <c r="F27" s="245"/>
      <c r="G27"/>
      <c r="H27"/>
      <c r="I27"/>
      <c r="J27"/>
      <c r="K27"/>
      <c r="L27"/>
    </row>
    <row r="28" spans="1:12">
      <c r="A28" s="245"/>
      <c r="B28" s="245"/>
      <c r="C28" s="245"/>
      <c r="D28" s="245"/>
      <c r="E28" s="245"/>
      <c r="F28" s="245"/>
      <c r="G28"/>
      <c r="H28"/>
      <c r="I28"/>
      <c r="J28"/>
      <c r="K28"/>
      <c r="L28"/>
    </row>
    <row r="29" spans="1:12">
      <c r="A29" s="245"/>
      <c r="B29" s="245"/>
      <c r="C29" s="245"/>
      <c r="D29" s="245"/>
      <c r="E29" s="245"/>
      <c r="F29" s="245"/>
      <c r="G29"/>
      <c r="H29"/>
      <c r="I29"/>
      <c r="J29"/>
      <c r="K29"/>
      <c r="L29"/>
    </row>
    <row r="30" spans="1:12">
      <c r="A30" s="245"/>
      <c r="B30" s="245"/>
      <c r="C30" s="245"/>
      <c r="D30" s="245"/>
      <c r="E30" s="245"/>
      <c r="F30" s="245"/>
      <c r="G30"/>
      <c r="H30"/>
      <c r="I30"/>
      <c r="J30"/>
      <c r="K30"/>
      <c r="L30"/>
    </row>
    <row r="31" spans="1:12">
      <c r="A31" s="245"/>
      <c r="B31" s="245"/>
      <c r="C31" s="245"/>
      <c r="D31" s="245"/>
      <c r="E31" s="245"/>
      <c r="F31" s="245"/>
    </row>
    <row r="32" spans="1:12">
      <c r="A32" s="245"/>
      <c r="B32" s="245"/>
      <c r="C32" s="245"/>
      <c r="D32" s="245"/>
      <c r="E32" s="245"/>
      <c r="F32" s="245"/>
    </row>
    <row r="33" spans="1:6">
      <c r="A33" s="245"/>
      <c r="B33" s="245"/>
      <c r="C33" s="245"/>
      <c r="D33" s="245"/>
      <c r="E33" s="245"/>
      <c r="F33" s="245"/>
    </row>
    <row r="34" spans="1:6">
      <c r="A34" s="245"/>
      <c r="B34" s="245"/>
      <c r="C34" s="245"/>
      <c r="D34" s="245"/>
      <c r="E34" s="245"/>
      <c r="F34" s="245"/>
    </row>
    <row r="35" spans="1:6">
      <c r="A35" s="245"/>
      <c r="B35" s="245"/>
      <c r="C35" s="245"/>
      <c r="D35" s="245"/>
      <c r="E35" s="245"/>
      <c r="F35" s="245"/>
    </row>
    <row r="36" spans="1:6">
      <c r="A36" s="245"/>
      <c r="B36" s="245"/>
      <c r="C36" s="245"/>
      <c r="D36" s="245"/>
      <c r="E36" s="245"/>
      <c r="F36" s="245"/>
    </row>
    <row r="37" spans="1:6">
      <c r="A37" s="245"/>
      <c r="B37" s="245"/>
      <c r="C37" s="245"/>
      <c r="D37" s="245"/>
      <c r="E37" s="245"/>
      <c r="F37" s="245"/>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sheetData>
  <mergeCells count="5">
    <mergeCell ref="A17:F18"/>
    <mergeCell ref="A4:F7"/>
    <mergeCell ref="A20:F22"/>
    <mergeCell ref="A11:F16"/>
    <mergeCell ref="A8:F10"/>
  </mergeCells>
  <pageMargins left="0.70866141732283472" right="0.70866141732283472" top="0.74803149606299213" bottom="0.74803149606299213" header="0.31496062992125984" footer="0.31496062992125984"/>
  <pageSetup paperSize="9" scale="97" firstPageNumber="14"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43"/>
  <sheetViews>
    <sheetView showGridLines="0" zoomScaleNormal="100" zoomScaleSheetLayoutView="100" workbookViewId="0"/>
  </sheetViews>
  <sheetFormatPr defaultRowHeight="12.75"/>
  <cols>
    <col min="1" max="1" width="35.42578125" style="247" customWidth="1"/>
    <col min="2" max="6" width="9.5703125" style="247" customWidth="1"/>
    <col min="7" max="16384" width="9.140625" style="247"/>
  </cols>
  <sheetData>
    <row r="1" spans="1:9">
      <c r="A1" s="1" t="s">
        <v>389</v>
      </c>
    </row>
    <row r="3" spans="1:9" s="1" customFormat="1" ht="30" customHeight="1" thickBot="1">
      <c r="A3" s="348" t="s">
        <v>340</v>
      </c>
      <c r="B3" s="356" t="s">
        <v>390</v>
      </c>
      <c r="C3" s="356" t="s">
        <v>386</v>
      </c>
      <c r="D3" s="356" t="s">
        <v>177</v>
      </c>
      <c r="E3" s="357" t="s">
        <v>12</v>
      </c>
      <c r="F3" s="356" t="s">
        <v>21</v>
      </c>
    </row>
    <row r="4" spans="1:9" s="1" customFormat="1" ht="15.75" customHeight="1" thickTop="1">
      <c r="A4" s="313" t="s">
        <v>346</v>
      </c>
      <c r="B4" s="322">
        <v>3510.326452585668</v>
      </c>
      <c r="C4" s="322">
        <v>0</v>
      </c>
      <c r="D4" s="322">
        <v>0</v>
      </c>
      <c r="E4" s="322">
        <v>0</v>
      </c>
      <c r="F4" s="322">
        <v>3510.326452585668</v>
      </c>
    </row>
    <row r="5" spans="1:9" s="1" customFormat="1" ht="15.75" customHeight="1">
      <c r="A5" s="313" t="s">
        <v>347</v>
      </c>
      <c r="B5" s="322">
        <v>1766.2946594038854</v>
      </c>
      <c r="C5" s="322">
        <v>524.42397095719264</v>
      </c>
      <c r="D5" s="322">
        <v>0</v>
      </c>
      <c r="E5" s="322">
        <v>1.0027339281787792E-6</v>
      </c>
      <c r="F5" s="322">
        <v>2290.7186313638117</v>
      </c>
    </row>
    <row r="6" spans="1:9" s="1" customFormat="1" ht="15.75" customHeight="1">
      <c r="A6" s="313" t="s">
        <v>348</v>
      </c>
      <c r="B6" s="322">
        <v>1.1822944466294987</v>
      </c>
      <c r="C6" s="322">
        <v>1.006916915511807</v>
      </c>
      <c r="D6" s="322">
        <v>0</v>
      </c>
      <c r="E6" s="322">
        <v>0</v>
      </c>
      <c r="F6" s="322">
        <v>2.1892113621413056</v>
      </c>
    </row>
    <row r="7" spans="1:9" s="1" customFormat="1" ht="15.75" customHeight="1">
      <c r="A7" s="313" t="s">
        <v>76</v>
      </c>
      <c r="B7" s="322">
        <v>13598.651681144955</v>
      </c>
      <c r="C7" s="322">
        <v>9219.252266520818</v>
      </c>
      <c r="D7" s="322">
        <v>47185.675864675221</v>
      </c>
      <c r="E7" s="322">
        <v>27013.916967642017</v>
      </c>
      <c r="F7" s="322">
        <v>97017.496779983005</v>
      </c>
    </row>
    <row r="8" spans="1:9" s="1" customFormat="1" ht="15.75" customHeight="1">
      <c r="A8" s="313" t="s">
        <v>350</v>
      </c>
      <c r="B8" s="322">
        <v>1011.3911219721725</v>
      </c>
      <c r="C8" s="322">
        <v>2652.0238256653779</v>
      </c>
      <c r="D8" s="322">
        <v>744.66201686446004</v>
      </c>
      <c r="E8" s="322">
        <v>2754.1138761418542</v>
      </c>
      <c r="F8" s="322">
        <v>7162.1908406438652</v>
      </c>
    </row>
    <row r="9" spans="1:9" s="1" customFormat="1" ht="15.75" customHeight="1">
      <c r="A9" s="313" t="s">
        <v>164</v>
      </c>
      <c r="B9" s="322">
        <v>451.65510246657334</v>
      </c>
      <c r="C9" s="322">
        <v>364415.9766502874</v>
      </c>
      <c r="D9" s="322">
        <v>9132.5590436019284</v>
      </c>
      <c r="E9" s="322">
        <v>38480.473886057342</v>
      </c>
      <c r="F9" s="322">
        <v>412480.66468241322</v>
      </c>
    </row>
    <row r="10" spans="1:9" s="1" customFormat="1" ht="15.75" customHeight="1">
      <c r="A10" s="313" t="s">
        <v>351</v>
      </c>
      <c r="B10" s="322">
        <v>115.49868798011981</v>
      </c>
      <c r="C10" s="322">
        <v>24090.316369653647</v>
      </c>
      <c r="D10" s="322">
        <v>754.10307485839689</v>
      </c>
      <c r="E10" s="322">
        <v>157.49526915605489</v>
      </c>
      <c r="F10" s="322">
        <v>25117.413401648217</v>
      </c>
    </row>
    <row r="11" spans="1:9" s="1" customFormat="1" ht="15.75" customHeight="1">
      <c r="A11" s="313" t="s">
        <v>387</v>
      </c>
      <c r="B11" s="322">
        <v>3330</v>
      </c>
      <c r="C11" s="322"/>
      <c r="D11" s="322"/>
      <c r="E11" s="322"/>
      <c r="F11" s="322">
        <v>3330</v>
      </c>
    </row>
    <row r="12" spans="1:9" s="1" customFormat="1" ht="15.75" customHeight="1">
      <c r="A12" s="317" t="s">
        <v>388</v>
      </c>
      <c r="B12" s="353">
        <v>23785.000000000004</v>
      </c>
      <c r="C12" s="353">
        <v>400902.99999999994</v>
      </c>
      <c r="D12" s="353">
        <v>57817</v>
      </c>
      <c r="E12" s="353">
        <v>68406</v>
      </c>
      <c r="F12" s="353">
        <v>550910.99999999988</v>
      </c>
      <c r="I12" s="4"/>
    </row>
    <row r="13" spans="1:9">
      <c r="A13" s="355"/>
    </row>
    <row r="14" spans="1:9">
      <c r="A14" s="251"/>
    </row>
    <row r="15" spans="1:9">
      <c r="A15" s="318"/>
    </row>
    <row r="16" spans="1:9">
      <c r="A16" s="318"/>
    </row>
    <row r="17" spans="1:1">
      <c r="A17" s="318"/>
    </row>
    <row r="19" spans="1:1">
      <c r="A19" s="251"/>
    </row>
    <row r="20" spans="1:1">
      <c r="A20" s="318"/>
    </row>
    <row r="21" spans="1:1">
      <c r="A21" s="318"/>
    </row>
    <row r="22" spans="1:1">
      <c r="A22" s="318"/>
    </row>
    <row r="23" spans="1:1">
      <c r="A23" s="318"/>
    </row>
    <row r="24" spans="1:1">
      <c r="A24" s="318"/>
    </row>
    <row r="25" spans="1:1">
      <c r="A25" s="318"/>
    </row>
    <row r="27" spans="1:1">
      <c r="A27" s="251"/>
    </row>
    <row r="28" spans="1:1">
      <c r="A28" s="318"/>
    </row>
    <row r="29" spans="1:1">
      <c r="A29" s="355"/>
    </row>
    <row r="30" spans="1:1">
      <c r="A30" s="251"/>
    </row>
    <row r="31" spans="1:1">
      <c r="A31" s="318"/>
    </row>
    <row r="32" spans="1:1">
      <c r="A32" s="318"/>
    </row>
    <row r="33" spans="1:1">
      <c r="A33" s="318"/>
    </row>
    <row r="34" spans="1:1">
      <c r="A34" s="318"/>
    </row>
    <row r="35" spans="1:1">
      <c r="A35" s="318"/>
    </row>
    <row r="37" spans="1:1">
      <c r="A37" s="251"/>
    </row>
    <row r="38" spans="1:1">
      <c r="A38" s="318"/>
    </row>
    <row r="39" spans="1:1">
      <c r="A39" s="318"/>
    </row>
    <row r="40" spans="1:1">
      <c r="A40" s="318"/>
    </row>
    <row r="41" spans="1:1">
      <c r="A41" s="318"/>
    </row>
    <row r="43" spans="1:1">
      <c r="A43"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71"/>
  <sheetViews>
    <sheetView showGridLines="0" zoomScaleNormal="100" zoomScaleSheetLayoutView="100" workbookViewId="0"/>
  </sheetViews>
  <sheetFormatPr defaultRowHeight="15"/>
  <cols>
    <col min="1" max="1" width="38" style="250" customWidth="1"/>
    <col min="2" max="3" width="10" style="250" customWidth="1"/>
    <col min="4" max="16384" width="9.140625" style="250"/>
  </cols>
  <sheetData>
    <row r="1" spans="1:6" s="247" customFormat="1">
      <c r="A1" s="1" t="s">
        <v>397</v>
      </c>
      <c r="B1"/>
      <c r="C1"/>
    </row>
    <row r="2" spans="1:6" s="247" customFormat="1">
      <c r="A2"/>
      <c r="B2"/>
      <c r="C2"/>
    </row>
    <row r="3" spans="1:6" ht="20.25" customHeight="1" thickBot="1">
      <c r="A3" s="348" t="s">
        <v>340</v>
      </c>
      <c r="B3" s="363">
        <v>2014</v>
      </c>
      <c r="C3" s="363">
        <v>2013</v>
      </c>
    </row>
    <row r="4" spans="1:6" s="247" customFormat="1" ht="15.75" customHeight="1" thickTop="1">
      <c r="A4" s="358" t="s">
        <v>391</v>
      </c>
      <c r="B4" s="359">
        <v>912303</v>
      </c>
      <c r="C4" s="359">
        <v>921079</v>
      </c>
    </row>
    <row r="5" spans="1:6" customFormat="1" ht="15.75" customHeight="1">
      <c r="A5" s="358" t="s">
        <v>392</v>
      </c>
      <c r="B5" s="359">
        <v>1348</v>
      </c>
      <c r="C5" s="359">
        <v>1929</v>
      </c>
      <c r="D5" s="250"/>
      <c r="E5" s="250"/>
      <c r="F5" s="279"/>
    </row>
    <row r="6" spans="1:6" customFormat="1" ht="15.75" customHeight="1">
      <c r="A6" s="358" t="s">
        <v>393</v>
      </c>
      <c r="B6" s="359">
        <v>10044</v>
      </c>
      <c r="C6" s="359">
        <v>10381</v>
      </c>
      <c r="D6" s="250"/>
      <c r="E6" s="250"/>
      <c r="F6" s="279"/>
    </row>
    <row r="7" spans="1:6" customFormat="1" ht="15.75" customHeight="1">
      <c r="A7" s="358" t="s">
        <v>394</v>
      </c>
      <c r="B7" s="360">
        <v>59921.659861554755</v>
      </c>
      <c r="C7" s="361">
        <v>25199</v>
      </c>
      <c r="D7" s="250"/>
      <c r="E7" s="250"/>
      <c r="F7" s="279"/>
    </row>
    <row r="8" spans="1:6" customFormat="1" ht="15.75" customHeight="1">
      <c r="A8" s="367" t="s">
        <v>395</v>
      </c>
      <c r="B8" s="362">
        <v>983616.65986155474</v>
      </c>
      <c r="C8" s="362">
        <v>958588</v>
      </c>
      <c r="D8" s="250"/>
      <c r="E8" s="250"/>
      <c r="F8" s="279"/>
    </row>
    <row r="9" spans="1:6" customFormat="1" ht="15.75" customHeight="1">
      <c r="A9" s="367" t="s">
        <v>331</v>
      </c>
      <c r="B9" s="283">
        <v>151850</v>
      </c>
      <c r="C9" s="283">
        <v>138627</v>
      </c>
      <c r="D9" s="250"/>
      <c r="E9" s="250"/>
      <c r="F9" s="279"/>
    </row>
    <row r="10" spans="1:6" customFormat="1" ht="15.75" customHeight="1">
      <c r="A10" s="365" t="s">
        <v>396</v>
      </c>
      <c r="B10" s="366">
        <v>0.15437924772580924</v>
      </c>
      <c r="C10" s="366">
        <v>0.14461583078444545</v>
      </c>
      <c r="D10" s="250"/>
      <c r="E10" s="250"/>
      <c r="F10" s="279"/>
    </row>
    <row r="11" spans="1:6">
      <c r="A11" s="265"/>
      <c r="B11" s="260"/>
      <c r="C11" s="260"/>
    </row>
    <row r="12" spans="1:6">
      <c r="A12" s="265"/>
      <c r="B12" s="260"/>
      <c r="C12" s="260"/>
    </row>
    <row r="13" spans="1:6">
      <c r="A13" s="265"/>
      <c r="B13" s="262"/>
      <c r="C13" s="262"/>
    </row>
    <row r="14" spans="1:6">
      <c r="A14" s="246"/>
      <c r="B14" s="260"/>
      <c r="C14" s="260"/>
    </row>
    <row r="15" spans="1:6">
      <c r="A15" s="251"/>
      <c r="B15" s="260"/>
      <c r="C15" s="260"/>
    </row>
    <row r="16" spans="1:6">
      <c r="A16" s="265"/>
      <c r="B16" s="260"/>
      <c r="C16" s="260"/>
    </row>
    <row r="17" spans="1:3">
      <c r="A17" s="265"/>
      <c r="B17" s="260"/>
      <c r="C17" s="260"/>
    </row>
    <row r="18" spans="1:3">
      <c r="A18" s="265"/>
      <c r="B18" s="260"/>
      <c r="C18" s="260"/>
    </row>
    <row r="19" spans="1:3">
      <c r="A19" s="265"/>
      <c r="B19" s="260"/>
      <c r="C19" s="260"/>
    </row>
    <row r="20" spans="1:3">
      <c r="A20" s="265"/>
      <c r="B20" s="260"/>
      <c r="C20" s="260"/>
    </row>
    <row r="21" spans="1:3">
      <c r="A21" s="265"/>
      <c r="B21" s="260"/>
      <c r="C21" s="260"/>
    </row>
    <row r="22" spans="1:3">
      <c r="A22" s="246"/>
      <c r="B22" s="260"/>
      <c r="C22" s="260"/>
    </row>
    <row r="23" spans="1:3">
      <c r="A23" s="251"/>
      <c r="B23" s="259"/>
      <c r="C23" s="259"/>
    </row>
    <row r="24" spans="1:3">
      <c r="A24" s="265"/>
      <c r="B24" s="260"/>
      <c r="C24" s="260"/>
    </row>
    <row r="25" spans="1:3">
      <c r="A25" s="261"/>
      <c r="B25" s="259"/>
      <c r="C25" s="259"/>
    </row>
    <row r="26" spans="1:3">
      <c r="A26" s="251"/>
      <c r="B26" s="259"/>
      <c r="C26" s="259"/>
    </row>
    <row r="27" spans="1:3">
      <c r="A27" s="265"/>
      <c r="B27" s="260"/>
      <c r="C27" s="260"/>
    </row>
    <row r="28" spans="1:3">
      <c r="A28" s="265"/>
      <c r="B28" s="260"/>
      <c r="C28" s="260"/>
    </row>
    <row r="29" spans="1:3">
      <c r="A29" s="265"/>
      <c r="B29" s="260"/>
      <c r="C29" s="260"/>
    </row>
    <row r="30" spans="1:3">
      <c r="A30" s="265"/>
      <c r="B30" s="260"/>
      <c r="C30" s="260"/>
    </row>
    <row r="31" spans="1:3">
      <c r="A31" s="265"/>
      <c r="B31" s="260"/>
      <c r="C31" s="260"/>
    </row>
    <row r="32" spans="1:3">
      <c r="A32" s="245"/>
      <c r="B32" s="259"/>
      <c r="C32" s="259"/>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71"/>
  <sheetViews>
    <sheetView showGridLines="0" zoomScaleNormal="100" zoomScaleSheetLayoutView="100" workbookViewId="0">
      <selection sqref="A1:F1"/>
    </sheetView>
  </sheetViews>
  <sheetFormatPr defaultRowHeight="15"/>
  <cols>
    <col min="1" max="1" width="38" style="250" customWidth="1"/>
    <col min="2" max="3" width="11.5703125" style="250" customWidth="1"/>
    <col min="4" max="4" width="4.85546875" style="250" customWidth="1"/>
    <col min="5" max="6" width="11.5703125" style="250" customWidth="1"/>
    <col min="7" max="16384" width="9.140625" style="250"/>
  </cols>
  <sheetData>
    <row r="1" spans="1:9" s="247" customFormat="1" ht="12.75">
      <c r="A1" s="614" t="s">
        <v>398</v>
      </c>
      <c r="B1" s="614"/>
      <c r="C1" s="614"/>
      <c r="D1" s="614"/>
      <c r="E1" s="614"/>
      <c r="F1" s="614"/>
    </row>
    <row r="2" spans="1:9" s="247" customFormat="1">
      <c r="A2"/>
      <c r="B2"/>
      <c r="C2"/>
    </row>
    <row r="3" spans="1:9" ht="18.75" customHeight="1">
      <c r="A3" s="368"/>
      <c r="B3" s="615">
        <v>2014</v>
      </c>
      <c r="C3" s="615"/>
      <c r="D3" s="369"/>
      <c r="E3" s="615">
        <v>2013</v>
      </c>
      <c r="F3" s="615"/>
    </row>
    <row r="4" spans="1:9" s="247" customFormat="1" ht="18.75" customHeight="1" thickBot="1">
      <c r="A4" s="376" t="s">
        <v>399</v>
      </c>
      <c r="B4" s="377" t="s">
        <v>400</v>
      </c>
      <c r="C4" s="377" t="s">
        <v>401</v>
      </c>
      <c r="D4" s="377"/>
      <c r="E4" s="377" t="s">
        <v>400</v>
      </c>
      <c r="F4" s="377" t="s">
        <v>401</v>
      </c>
    </row>
    <row r="5" spans="1:9" customFormat="1" ht="15.75" customHeight="1" thickTop="1">
      <c r="A5" s="371" t="s">
        <v>402</v>
      </c>
      <c r="B5" s="372"/>
      <c r="C5" s="372"/>
      <c r="D5" s="372"/>
      <c r="E5" s="372"/>
      <c r="F5" s="372"/>
      <c r="G5" s="250"/>
      <c r="H5" s="250"/>
      <c r="I5" s="279"/>
    </row>
    <row r="6" spans="1:9" customFormat="1" ht="15.75" customHeight="1">
      <c r="A6" s="314" t="s">
        <v>277</v>
      </c>
      <c r="B6" s="252">
        <v>21063</v>
      </c>
      <c r="C6" s="252">
        <v>22626</v>
      </c>
      <c r="D6" s="252"/>
      <c r="E6" s="252">
        <v>37999</v>
      </c>
      <c r="F6" s="252">
        <v>27983</v>
      </c>
      <c r="G6" s="250"/>
      <c r="H6" s="250"/>
      <c r="I6" s="279"/>
    </row>
    <row r="7" spans="1:9" customFormat="1" ht="15.75" customHeight="1">
      <c r="A7" s="314" t="s">
        <v>18</v>
      </c>
      <c r="B7" s="252">
        <v>108792</v>
      </c>
      <c r="C7" s="252">
        <v>113102</v>
      </c>
      <c r="D7" s="252"/>
      <c r="E7" s="252">
        <v>102307</v>
      </c>
      <c r="F7" s="252">
        <v>107171</v>
      </c>
      <c r="G7" s="250"/>
      <c r="H7" s="250"/>
      <c r="I7" s="279"/>
    </row>
    <row r="8" spans="1:9" customFormat="1" ht="15.75" customHeight="1">
      <c r="A8" s="314" t="s">
        <v>19</v>
      </c>
      <c r="B8" s="252">
        <v>647508</v>
      </c>
      <c r="C8" s="252">
        <v>644883</v>
      </c>
      <c r="D8" s="252"/>
      <c r="E8" s="252">
        <v>635774</v>
      </c>
      <c r="F8" s="252">
        <v>586190</v>
      </c>
      <c r="G8" s="250"/>
      <c r="H8" s="250"/>
      <c r="I8" s="279"/>
    </row>
    <row r="9" spans="1:9" customFormat="1" ht="15.75" customHeight="1">
      <c r="A9" s="314" t="s">
        <v>403</v>
      </c>
      <c r="B9" s="252">
        <v>66466</v>
      </c>
      <c r="C9" s="252">
        <v>67562</v>
      </c>
      <c r="D9" s="252"/>
      <c r="E9" s="252">
        <v>62171</v>
      </c>
      <c r="F9" s="252">
        <v>112988</v>
      </c>
      <c r="G9" s="250"/>
      <c r="H9" s="250"/>
      <c r="I9" s="279"/>
    </row>
    <row r="10" spans="1:9" customFormat="1" ht="15.75" customHeight="1">
      <c r="A10" s="314" t="s">
        <v>387</v>
      </c>
      <c r="B10" s="252">
        <v>1026</v>
      </c>
      <c r="C10" s="252">
        <v>1168</v>
      </c>
      <c r="D10" s="252"/>
      <c r="E10" s="252">
        <v>1070</v>
      </c>
      <c r="F10" s="252">
        <v>1040</v>
      </c>
      <c r="G10" s="250"/>
      <c r="H10" s="250"/>
      <c r="I10" s="279"/>
    </row>
    <row r="11" spans="1:9" ht="15.75" customHeight="1">
      <c r="A11" s="314" t="s">
        <v>404</v>
      </c>
      <c r="B11" s="252">
        <v>3212</v>
      </c>
      <c r="C11" s="252">
        <v>2068</v>
      </c>
      <c r="D11" s="252"/>
      <c r="E11" s="252">
        <v>490</v>
      </c>
      <c r="F11" s="252">
        <v>660</v>
      </c>
    </row>
    <row r="12" spans="1:9" ht="15.75" customHeight="1">
      <c r="A12" s="314" t="s">
        <v>405</v>
      </c>
      <c r="B12" s="252">
        <v>3514</v>
      </c>
      <c r="C12" s="267">
        <v>5263</v>
      </c>
      <c r="D12" s="267"/>
      <c r="E12" s="252">
        <v>5746</v>
      </c>
      <c r="F12" s="267">
        <v>4988</v>
      </c>
    </row>
    <row r="13" spans="1:9" ht="15.75" customHeight="1">
      <c r="A13" s="100" t="s">
        <v>406</v>
      </c>
      <c r="B13" s="373">
        <v>851581</v>
      </c>
      <c r="C13" s="374">
        <v>856672</v>
      </c>
      <c r="D13" s="374"/>
      <c r="E13" s="373">
        <v>845557</v>
      </c>
      <c r="F13" s="374">
        <v>841020</v>
      </c>
    </row>
    <row r="14" spans="1:9" ht="15.75" customHeight="1">
      <c r="A14" s="247" t="s">
        <v>407</v>
      </c>
      <c r="B14" s="375"/>
      <c r="C14" s="252"/>
      <c r="D14" s="252"/>
      <c r="E14" s="375"/>
      <c r="F14" s="252"/>
    </row>
    <row r="15" spans="1:9" ht="15.75" customHeight="1">
      <c r="A15" s="314" t="s">
        <v>408</v>
      </c>
      <c r="B15" s="375">
        <v>9542</v>
      </c>
      <c r="C15" s="252">
        <v>10024</v>
      </c>
      <c r="D15" s="252"/>
      <c r="E15" s="375">
        <v>9922</v>
      </c>
      <c r="F15" s="252">
        <v>9990</v>
      </c>
    </row>
    <row r="16" spans="1:9" ht="15.75" customHeight="1">
      <c r="A16" s="314" t="s">
        <v>409</v>
      </c>
      <c r="B16" s="375">
        <v>38890</v>
      </c>
      <c r="C16" s="252">
        <v>38538</v>
      </c>
      <c r="D16" s="252"/>
      <c r="E16" s="375">
        <v>37371</v>
      </c>
      <c r="F16" s="252">
        <v>36546</v>
      </c>
    </row>
    <row r="17" spans="1:6" ht="15.75" customHeight="1">
      <c r="A17" s="314" t="s">
        <v>410</v>
      </c>
      <c r="B17" s="375">
        <v>56363</v>
      </c>
      <c r="C17" s="252">
        <v>66918</v>
      </c>
      <c r="D17" s="252"/>
      <c r="E17" s="375">
        <v>48585</v>
      </c>
      <c r="F17" s="252">
        <v>49455</v>
      </c>
    </row>
    <row r="18" spans="1:6" ht="15.75" customHeight="1">
      <c r="A18" s="100" t="s">
        <v>411</v>
      </c>
      <c r="B18" s="373">
        <v>104795</v>
      </c>
      <c r="C18" s="378">
        <v>115480</v>
      </c>
      <c r="D18" s="374"/>
      <c r="E18" s="373">
        <v>95878</v>
      </c>
      <c r="F18" s="374">
        <v>95991</v>
      </c>
    </row>
    <row r="19" spans="1:6" ht="15.75" customHeight="1">
      <c r="A19" s="100" t="s">
        <v>412</v>
      </c>
      <c r="B19" s="373">
        <v>956376</v>
      </c>
      <c r="C19" s="378">
        <v>972152</v>
      </c>
      <c r="D19" s="374"/>
      <c r="E19" s="373">
        <v>941435</v>
      </c>
      <c r="F19" s="374">
        <v>937011</v>
      </c>
    </row>
    <row r="20" spans="1:6" ht="15.75" customHeight="1">
      <c r="A20" s="265"/>
      <c r="B20" s="260"/>
      <c r="C20" s="260"/>
    </row>
    <row r="21" spans="1:6">
      <c r="A21" s="265"/>
      <c r="B21" s="260"/>
      <c r="C21" s="260"/>
    </row>
    <row r="22" spans="1:6">
      <c r="A22" s="246"/>
      <c r="B22" s="260"/>
      <c r="C22" s="260"/>
    </row>
    <row r="23" spans="1:6">
      <c r="A23" s="251"/>
      <c r="B23" s="259"/>
      <c r="C23" s="259"/>
    </row>
    <row r="24" spans="1:6">
      <c r="A24" s="265"/>
      <c r="B24" s="260"/>
      <c r="C24" s="260"/>
    </row>
    <row r="25" spans="1:6">
      <c r="A25" s="261"/>
      <c r="B25" s="259"/>
      <c r="C25" s="259"/>
    </row>
    <row r="26" spans="1:6">
      <c r="A26" s="251"/>
      <c r="B26" s="259"/>
      <c r="C26" s="259"/>
    </row>
    <row r="27" spans="1:6">
      <c r="A27" s="265"/>
      <c r="B27" s="260"/>
      <c r="C27" s="260"/>
    </row>
    <row r="28" spans="1:6">
      <c r="A28" s="265"/>
      <c r="B28" s="260"/>
      <c r="C28" s="260"/>
    </row>
    <row r="29" spans="1:6">
      <c r="A29" s="265"/>
      <c r="B29" s="260"/>
      <c r="C29" s="260"/>
    </row>
    <row r="30" spans="1:6">
      <c r="A30" s="265"/>
      <c r="B30" s="260"/>
      <c r="C30" s="260"/>
    </row>
    <row r="31" spans="1:6">
      <c r="A31" s="265"/>
      <c r="B31" s="260"/>
      <c r="C31" s="260"/>
    </row>
    <row r="32" spans="1:6">
      <c r="A32" s="245"/>
      <c r="B32" s="259"/>
      <c r="C32" s="259"/>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mergeCells count="3">
    <mergeCell ref="A1:F1"/>
    <mergeCell ref="B3:C3"/>
    <mergeCell ref="E3:F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election sqref="A1:E1"/>
    </sheetView>
  </sheetViews>
  <sheetFormatPr defaultRowHeight="12.75"/>
  <cols>
    <col min="1" max="1" width="41.28515625" style="247" customWidth="1"/>
    <col min="2" max="2" width="10" style="247" customWidth="1"/>
    <col min="3" max="16384" width="9.140625" style="247"/>
  </cols>
  <sheetData>
    <row r="1" spans="1:8">
      <c r="A1" s="616" t="s">
        <v>413</v>
      </c>
      <c r="B1" s="616"/>
      <c r="C1" s="616"/>
      <c r="D1" s="616"/>
      <c r="E1" s="616"/>
    </row>
    <row r="2" spans="1:8">
      <c r="A2" s="1"/>
      <c r="B2" s="1"/>
    </row>
    <row r="3" spans="1:8" ht="23.25" customHeight="1" thickBot="1">
      <c r="A3" s="386" t="s">
        <v>325</v>
      </c>
      <c r="B3" s="387" t="s">
        <v>414</v>
      </c>
      <c r="C3" s="387" t="s">
        <v>415</v>
      </c>
      <c r="D3" s="387">
        <v>2012</v>
      </c>
      <c r="E3" s="387">
        <v>2011</v>
      </c>
    </row>
    <row r="4" spans="1:8" ht="15.75" customHeight="1" thickTop="1">
      <c r="A4" s="313" t="s">
        <v>416</v>
      </c>
      <c r="B4" s="380">
        <v>21063</v>
      </c>
      <c r="C4" s="380">
        <v>37999</v>
      </c>
      <c r="D4" s="380">
        <v>29746</v>
      </c>
      <c r="E4" s="380">
        <v>29200</v>
      </c>
    </row>
    <row r="5" spans="1:8" s="1" customFormat="1" ht="15.75" customHeight="1">
      <c r="A5" s="444" t="s">
        <v>417</v>
      </c>
      <c r="B5" s="381">
        <v>6873</v>
      </c>
      <c r="C5" s="381">
        <v>24913</v>
      </c>
      <c r="D5" s="381">
        <v>17514</v>
      </c>
      <c r="E5" s="381">
        <v>17686</v>
      </c>
      <c r="F5" s="247"/>
      <c r="G5" s="247"/>
      <c r="H5" s="351"/>
    </row>
    <row r="6" spans="1:8" s="1" customFormat="1" ht="15.75" customHeight="1">
      <c r="A6" s="316" t="s">
        <v>418</v>
      </c>
      <c r="B6" s="380">
        <v>108792</v>
      </c>
      <c r="C6" s="380">
        <v>102307</v>
      </c>
      <c r="D6" s="380">
        <v>101011</v>
      </c>
      <c r="E6" s="380">
        <v>69103</v>
      </c>
      <c r="F6" s="247"/>
      <c r="G6" s="247"/>
      <c r="H6" s="351"/>
    </row>
    <row r="7" spans="1:8" s="1" customFormat="1" ht="15.75" customHeight="1">
      <c r="A7" s="444" t="s">
        <v>419</v>
      </c>
      <c r="B7" s="381">
        <v>79592</v>
      </c>
      <c r="C7" s="381">
        <v>70671</v>
      </c>
      <c r="D7" s="381">
        <v>84164</v>
      </c>
      <c r="E7" s="381">
        <v>62175</v>
      </c>
      <c r="F7" s="247"/>
      <c r="G7" s="247"/>
      <c r="H7" s="351"/>
    </row>
    <row r="8" spans="1:8" s="1" customFormat="1" ht="15.75" customHeight="1">
      <c r="A8" s="444" t="s">
        <v>420</v>
      </c>
      <c r="B8" s="381">
        <v>23007</v>
      </c>
      <c r="C8" s="381">
        <v>26197</v>
      </c>
      <c r="D8" s="381">
        <v>13763</v>
      </c>
      <c r="E8" s="381">
        <v>4720</v>
      </c>
      <c r="F8" s="247"/>
      <c r="G8" s="247"/>
      <c r="H8" s="351"/>
    </row>
    <row r="9" spans="1:8" s="1" customFormat="1" ht="15.75" customHeight="1">
      <c r="A9" s="382" t="s">
        <v>19</v>
      </c>
      <c r="B9" s="383">
        <v>647508</v>
      </c>
      <c r="C9" s="383">
        <v>635774</v>
      </c>
      <c r="D9" s="383">
        <v>566610</v>
      </c>
      <c r="E9" s="383">
        <v>561550</v>
      </c>
      <c r="F9" s="247"/>
      <c r="G9" s="247"/>
      <c r="H9" s="351"/>
    </row>
    <row r="10" spans="1:8" s="1" customFormat="1" ht="15.75" customHeight="1">
      <c r="A10" s="384" t="s">
        <v>80</v>
      </c>
      <c r="B10" s="385">
        <v>777363</v>
      </c>
      <c r="C10" s="385">
        <v>776080</v>
      </c>
      <c r="D10" s="385">
        <v>697367</v>
      </c>
      <c r="E10" s="385">
        <v>659853</v>
      </c>
      <c r="F10" s="247"/>
      <c r="G10" s="247"/>
      <c r="H10" s="351"/>
    </row>
    <row r="11" spans="1:8">
      <c r="A11" s="318"/>
      <c r="B11" s="260"/>
    </row>
    <row r="12" spans="1:8">
      <c r="A12" s="318"/>
      <c r="B12" s="260"/>
    </row>
    <row r="13" spans="1:8">
      <c r="A13" s="318"/>
      <c r="B13" s="262"/>
    </row>
    <row r="14" spans="1:8">
      <c r="B14" s="260"/>
    </row>
    <row r="15" spans="1:8">
      <c r="A15" s="251"/>
      <c r="B15" s="260"/>
    </row>
    <row r="16" spans="1:8">
      <c r="A16" s="318"/>
      <c r="B16" s="260"/>
    </row>
    <row r="17" spans="1:2">
      <c r="A17" s="318"/>
      <c r="B17" s="260"/>
    </row>
    <row r="18" spans="1:2">
      <c r="A18" s="318"/>
      <c r="B18" s="260"/>
    </row>
    <row r="19" spans="1:2">
      <c r="A19" s="318"/>
      <c r="B19" s="260"/>
    </row>
    <row r="20" spans="1:2">
      <c r="A20" s="318"/>
      <c r="B20" s="260"/>
    </row>
    <row r="21" spans="1:2">
      <c r="A21" s="318"/>
      <c r="B21" s="260"/>
    </row>
    <row r="22" spans="1:2">
      <c r="B22" s="260"/>
    </row>
    <row r="23" spans="1:2">
      <c r="A23" s="251"/>
      <c r="B23" s="259"/>
    </row>
    <row r="24" spans="1:2">
      <c r="A24" s="318"/>
      <c r="B24" s="260"/>
    </row>
    <row r="25" spans="1:2">
      <c r="A25" s="355"/>
      <c r="B25" s="259"/>
    </row>
    <row r="26" spans="1:2">
      <c r="A26" s="251"/>
      <c r="B26" s="259"/>
    </row>
    <row r="27" spans="1:2">
      <c r="A27" s="318"/>
      <c r="B27" s="260"/>
    </row>
    <row r="28" spans="1:2">
      <c r="A28" s="318"/>
      <c r="B28" s="260"/>
    </row>
    <row r="29" spans="1:2">
      <c r="A29" s="318"/>
      <c r="B29" s="260"/>
    </row>
    <row r="30" spans="1:2">
      <c r="A30" s="318"/>
      <c r="B30" s="260"/>
    </row>
    <row r="31" spans="1:2">
      <c r="A31" s="318"/>
      <c r="B31" s="260"/>
    </row>
    <row r="32" spans="1:2">
      <c r="B32" s="259"/>
    </row>
    <row r="33" spans="1:2">
      <c r="A33" s="251"/>
      <c r="B33" s="257"/>
    </row>
    <row r="34" spans="1:2">
      <c r="A34" s="318"/>
      <c r="B34" s="260"/>
    </row>
    <row r="35" spans="1:2">
      <c r="A35" s="318"/>
      <c r="B35" s="260"/>
    </row>
    <row r="36" spans="1:2">
      <c r="A36" s="318"/>
      <c r="B36" s="260"/>
    </row>
    <row r="37" spans="1:2">
      <c r="A37" s="318"/>
      <c r="B37" s="260"/>
    </row>
    <row r="39" spans="1:2">
      <c r="A39" s="318"/>
    </row>
  </sheetData>
  <mergeCells count="1">
    <mergeCell ref="A1:E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39"/>
  <sheetViews>
    <sheetView showGridLines="0" zoomScaleNormal="100" zoomScaleSheetLayoutView="100" workbookViewId="0">
      <selection sqref="A1:I1"/>
    </sheetView>
  </sheetViews>
  <sheetFormatPr defaultRowHeight="12.75"/>
  <cols>
    <col min="1" max="1" width="38.5703125" style="247" customWidth="1"/>
    <col min="2" max="3" width="9.28515625" style="247" customWidth="1"/>
    <col min="4" max="4" width="1.42578125" style="247" customWidth="1"/>
    <col min="5" max="6" width="9.28515625" style="247" customWidth="1"/>
    <col min="7" max="7" width="1.42578125" style="247" customWidth="1"/>
    <col min="8" max="9" width="9.28515625" style="247" customWidth="1"/>
    <col min="10" max="16384" width="9.140625" style="247"/>
  </cols>
  <sheetData>
    <row r="1" spans="1:12">
      <c r="A1" s="616" t="s">
        <v>421</v>
      </c>
      <c r="B1" s="616"/>
      <c r="C1" s="616"/>
      <c r="D1" s="616"/>
      <c r="E1" s="616"/>
      <c r="F1" s="616"/>
      <c r="G1" s="616"/>
      <c r="H1" s="616"/>
      <c r="I1" s="616"/>
    </row>
    <row r="2" spans="1:12">
      <c r="A2" s="1"/>
      <c r="B2" s="1"/>
      <c r="C2" s="1"/>
    </row>
    <row r="3" spans="1:12" ht="19.5" customHeight="1">
      <c r="A3" s="388" t="s">
        <v>325</v>
      </c>
      <c r="B3" s="617" t="s">
        <v>23</v>
      </c>
      <c r="C3" s="617"/>
      <c r="D3" s="389"/>
      <c r="E3" s="617" t="s">
        <v>280</v>
      </c>
      <c r="F3" s="617"/>
      <c r="G3" s="389"/>
      <c r="H3" s="617" t="s">
        <v>21</v>
      </c>
      <c r="I3" s="617"/>
    </row>
    <row r="4" spans="1:12" ht="18.75" customHeight="1" thickBot="1">
      <c r="A4" s="386" t="s">
        <v>422</v>
      </c>
      <c r="B4" s="396">
        <v>2014</v>
      </c>
      <c r="C4" s="396">
        <v>2013</v>
      </c>
      <c r="D4" s="396"/>
      <c r="E4" s="396">
        <f>+B4</f>
        <v>2014</v>
      </c>
      <c r="F4" s="396">
        <v>2013</v>
      </c>
      <c r="G4" s="396"/>
      <c r="H4" s="396">
        <f>+B4</f>
        <v>2014</v>
      </c>
      <c r="I4" s="396">
        <v>2013</v>
      </c>
    </row>
    <row r="5" spans="1:12" s="1" customFormat="1" ht="15.75" customHeight="1" thickTop="1">
      <c r="A5" s="391" t="s">
        <v>25</v>
      </c>
      <c r="B5" s="392">
        <v>17955</v>
      </c>
      <c r="C5" s="392">
        <v>18205</v>
      </c>
      <c r="D5" s="392"/>
      <c r="E5" s="392">
        <v>24420</v>
      </c>
      <c r="F5" s="392">
        <v>19669</v>
      </c>
      <c r="G5" s="392"/>
      <c r="H5" s="392">
        <v>42375</v>
      </c>
      <c r="I5" s="392">
        <v>37874</v>
      </c>
      <c r="J5" s="247"/>
      <c r="K5" s="247"/>
      <c r="L5" s="351"/>
    </row>
    <row r="6" spans="1:12" s="1" customFormat="1" ht="15.75" customHeight="1">
      <c r="A6" s="391" t="s">
        <v>230</v>
      </c>
      <c r="B6" s="392">
        <v>11065</v>
      </c>
      <c r="C6" s="392">
        <v>11296</v>
      </c>
      <c r="D6" s="392"/>
      <c r="E6" s="392">
        <v>943</v>
      </c>
      <c r="F6" s="392">
        <v>878</v>
      </c>
      <c r="G6" s="392"/>
      <c r="H6" s="392">
        <v>12008</v>
      </c>
      <c r="I6" s="392">
        <v>12174</v>
      </c>
      <c r="J6" s="247"/>
      <c r="K6" s="247"/>
      <c r="L6" s="351"/>
    </row>
    <row r="7" spans="1:12" s="1" customFormat="1" ht="15.75" customHeight="1">
      <c r="A7" s="391" t="s">
        <v>221</v>
      </c>
      <c r="B7" s="392">
        <v>271639</v>
      </c>
      <c r="C7" s="392">
        <v>258065</v>
      </c>
      <c r="D7" s="392"/>
      <c r="E7" s="392">
        <v>10406</v>
      </c>
      <c r="F7" s="392">
        <v>8103</v>
      </c>
      <c r="G7" s="392"/>
      <c r="H7" s="392">
        <v>282045</v>
      </c>
      <c r="I7" s="392">
        <v>266168</v>
      </c>
      <c r="J7" s="247"/>
      <c r="K7" s="247"/>
      <c r="L7" s="351"/>
    </row>
    <row r="8" spans="1:12" s="1" customFormat="1" ht="15.75" customHeight="1">
      <c r="A8" s="391" t="s">
        <v>423</v>
      </c>
      <c r="B8" s="392">
        <v>2469</v>
      </c>
      <c r="C8" s="392">
        <v>1513</v>
      </c>
      <c r="D8" s="392"/>
      <c r="E8" s="392">
        <v>3607</v>
      </c>
      <c r="F8" s="392">
        <v>1404</v>
      </c>
      <c r="G8" s="392"/>
      <c r="H8" s="392">
        <v>6076</v>
      </c>
      <c r="I8" s="392">
        <v>2917</v>
      </c>
      <c r="J8" s="247"/>
      <c r="K8" s="247"/>
      <c r="L8" s="351"/>
    </row>
    <row r="9" spans="1:12" s="1" customFormat="1" ht="15.75" customHeight="1">
      <c r="A9" s="391" t="s">
        <v>27</v>
      </c>
      <c r="B9" s="392">
        <v>31294</v>
      </c>
      <c r="C9" s="392">
        <v>34620</v>
      </c>
      <c r="D9" s="392"/>
      <c r="E9" s="392">
        <v>300391</v>
      </c>
      <c r="F9" s="392">
        <v>311247</v>
      </c>
      <c r="G9" s="392"/>
      <c r="H9" s="392">
        <v>331685</v>
      </c>
      <c r="I9" s="392">
        <v>345867</v>
      </c>
      <c r="J9" s="247"/>
      <c r="K9" s="247"/>
      <c r="L9" s="351"/>
    </row>
    <row r="10" spans="1:12" s="1" customFormat="1" ht="15.75" customHeight="1">
      <c r="A10" s="393" t="s">
        <v>424</v>
      </c>
      <c r="B10" s="394">
        <v>334422</v>
      </c>
      <c r="C10" s="394">
        <v>323699</v>
      </c>
      <c r="D10" s="394"/>
      <c r="E10" s="394">
        <v>339767</v>
      </c>
      <c r="F10" s="394">
        <v>341301</v>
      </c>
      <c r="G10" s="394"/>
      <c r="H10" s="394">
        <v>674189</v>
      </c>
      <c r="I10" s="394">
        <v>665000</v>
      </c>
      <c r="J10" s="247"/>
      <c r="K10" s="247"/>
      <c r="L10" s="351"/>
    </row>
    <row r="11" spans="1:12" ht="15.75" customHeight="1">
      <c r="A11" s="391" t="s">
        <v>293</v>
      </c>
      <c r="B11" s="395">
        <v>-13111</v>
      </c>
      <c r="C11" s="395">
        <v>-13208</v>
      </c>
      <c r="D11" s="395"/>
      <c r="E11" s="395">
        <v>-13570</v>
      </c>
      <c r="F11" s="395">
        <v>-16018</v>
      </c>
      <c r="G11" s="395"/>
      <c r="H11" s="395">
        <v>-26681</v>
      </c>
      <c r="I11" s="395">
        <v>-29226</v>
      </c>
    </row>
    <row r="12" spans="1:12" ht="15.75" customHeight="1">
      <c r="A12" s="393" t="s">
        <v>425</v>
      </c>
      <c r="B12" s="394">
        <v>321311</v>
      </c>
      <c r="C12" s="394">
        <v>310491</v>
      </c>
      <c r="D12" s="394"/>
      <c r="E12" s="394">
        <v>326197</v>
      </c>
      <c r="F12" s="394">
        <v>325283</v>
      </c>
      <c r="G12" s="394"/>
      <c r="H12" s="394">
        <v>647508</v>
      </c>
      <c r="I12" s="394">
        <v>635774</v>
      </c>
    </row>
    <row r="13" spans="1:12">
      <c r="A13" s="318"/>
      <c r="B13" s="262"/>
      <c r="C13" s="262"/>
    </row>
    <row r="14" spans="1:12">
      <c r="B14" s="260"/>
      <c r="C14" s="260"/>
    </row>
    <row r="15" spans="1:12">
      <c r="A15" s="251"/>
      <c r="B15" s="260"/>
      <c r="C15" s="260"/>
    </row>
    <row r="16" spans="1:12">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A21" s="318"/>
      <c r="B21" s="260"/>
      <c r="C21" s="260"/>
    </row>
    <row r="22" spans="1:3">
      <c r="B22" s="260"/>
      <c r="C22" s="260"/>
    </row>
    <row r="23" spans="1:3">
      <c r="A23" s="251"/>
      <c r="B23" s="259"/>
      <c r="C23" s="259"/>
    </row>
    <row r="24" spans="1:3">
      <c r="A24" s="318"/>
      <c r="B24" s="260"/>
      <c r="C24" s="260"/>
    </row>
    <row r="25" spans="1:3">
      <c r="A25" s="355"/>
      <c r="B25" s="259"/>
      <c r="C25" s="259"/>
    </row>
    <row r="26" spans="1:3">
      <c r="A26" s="251"/>
      <c r="B26" s="259"/>
      <c r="C26" s="259"/>
    </row>
    <row r="27" spans="1:3">
      <c r="A27" s="318"/>
      <c r="B27" s="260"/>
      <c r="C27" s="260"/>
    </row>
    <row r="28" spans="1:3">
      <c r="A28" s="318"/>
      <c r="B28" s="260"/>
      <c r="C28" s="260"/>
    </row>
    <row r="29" spans="1:3">
      <c r="A29" s="318"/>
      <c r="B29" s="260"/>
      <c r="C29" s="260"/>
    </row>
    <row r="30" spans="1:3">
      <c r="A30" s="318"/>
      <c r="B30" s="260"/>
      <c r="C30" s="260"/>
    </row>
    <row r="31" spans="1:3">
      <c r="A31" s="318"/>
      <c r="B31" s="260"/>
      <c r="C31" s="260"/>
    </row>
    <row r="32" spans="1:3">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mergeCells count="4">
    <mergeCell ref="A1:I1"/>
    <mergeCell ref="B3:C3"/>
    <mergeCell ref="E3:F3"/>
    <mergeCell ref="H3:I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P71"/>
  <sheetViews>
    <sheetView showGridLines="0" zoomScaleNormal="100" zoomScaleSheetLayoutView="100" workbookViewId="0"/>
  </sheetViews>
  <sheetFormatPr defaultRowHeight="15"/>
  <cols>
    <col min="1" max="1" width="43.140625" style="250" customWidth="1"/>
    <col min="2" max="2" width="10" style="250" customWidth="1"/>
    <col min="3" max="11" width="9.140625" style="250"/>
    <col min="12" max="12" width="10.28515625" style="250" customWidth="1"/>
    <col min="13" max="16384" width="9.140625" style="250"/>
  </cols>
  <sheetData>
    <row r="1" spans="1:16" s="247" customFormat="1" ht="12.75">
      <c r="A1" s="445" t="s">
        <v>426</v>
      </c>
      <c r="B1" s="445"/>
      <c r="C1" s="445"/>
      <c r="D1" s="445"/>
      <c r="E1" s="445"/>
      <c r="F1" s="445"/>
      <c r="G1" s="445"/>
    </row>
    <row r="2" spans="1:16" s="247" customFormat="1">
      <c r="A2"/>
      <c r="B2"/>
    </row>
    <row r="3" spans="1:16" ht="53.25" customHeight="1" thickBot="1">
      <c r="A3" s="407" t="s">
        <v>340</v>
      </c>
      <c r="B3" s="408" t="s">
        <v>23</v>
      </c>
      <c r="C3" s="408" t="s">
        <v>298</v>
      </c>
      <c r="D3" s="408" t="s">
        <v>148</v>
      </c>
      <c r="E3" s="408" t="s">
        <v>427</v>
      </c>
      <c r="F3" s="408" t="s">
        <v>299</v>
      </c>
      <c r="G3" s="408" t="s">
        <v>295</v>
      </c>
      <c r="H3" s="408" t="s">
        <v>428</v>
      </c>
      <c r="I3" s="408" t="s">
        <v>429</v>
      </c>
      <c r="J3" s="408" t="s">
        <v>150</v>
      </c>
      <c r="K3" s="408" t="s">
        <v>179</v>
      </c>
      <c r="L3" s="408" t="s">
        <v>294</v>
      </c>
      <c r="M3" s="408" t="s">
        <v>21</v>
      </c>
    </row>
    <row r="4" spans="1:16" s="247" customFormat="1" ht="15.75" customHeight="1" thickTop="1">
      <c r="A4" s="313" t="s">
        <v>402</v>
      </c>
      <c r="B4" s="397"/>
      <c r="C4" s="397"/>
      <c r="D4" s="397"/>
      <c r="E4" s="397"/>
      <c r="F4" s="397"/>
      <c r="G4" s="397"/>
      <c r="H4" s="397"/>
      <c r="I4" s="397"/>
      <c r="J4" s="397"/>
      <c r="K4" s="397"/>
      <c r="L4" s="397"/>
      <c r="M4" s="397"/>
    </row>
    <row r="5" spans="1:16" customFormat="1" ht="15.75" customHeight="1">
      <c r="A5" s="314" t="s">
        <v>277</v>
      </c>
      <c r="B5" s="252">
        <v>0</v>
      </c>
      <c r="C5" s="252">
        <v>0</v>
      </c>
      <c r="D5" s="252">
        <v>0</v>
      </c>
      <c r="E5" s="252">
        <v>0</v>
      </c>
      <c r="F5" s="252">
        <v>0</v>
      </c>
      <c r="G5" s="375">
        <v>21063</v>
      </c>
      <c r="H5" s="252">
        <v>0</v>
      </c>
      <c r="I5" s="252">
        <v>0</v>
      </c>
      <c r="J5" s="252">
        <v>0</v>
      </c>
      <c r="K5" s="252">
        <v>0</v>
      </c>
      <c r="L5" s="252">
        <v>0</v>
      </c>
      <c r="M5" s="375">
        <v>21063</v>
      </c>
      <c r="N5" s="250"/>
      <c r="O5" s="250"/>
      <c r="P5" s="279"/>
    </row>
    <row r="6" spans="1:16" customFormat="1" ht="15.75" customHeight="1">
      <c r="A6" s="314" t="s">
        <v>430</v>
      </c>
      <c r="B6" s="252">
        <v>0</v>
      </c>
      <c r="C6" s="252">
        <v>0</v>
      </c>
      <c r="D6" s="252">
        <v>0</v>
      </c>
      <c r="E6" s="252">
        <v>0</v>
      </c>
      <c r="F6" s="252">
        <v>0</v>
      </c>
      <c r="G6" s="375">
        <v>108792</v>
      </c>
      <c r="H6" s="252">
        <v>0</v>
      </c>
      <c r="I6" s="252">
        <v>0</v>
      </c>
      <c r="J6" s="252">
        <v>0</v>
      </c>
      <c r="K6" s="252">
        <v>0</v>
      </c>
      <c r="L6" s="252">
        <v>0</v>
      </c>
      <c r="M6" s="375">
        <v>108792</v>
      </c>
      <c r="N6" s="250"/>
      <c r="O6" s="250"/>
      <c r="P6" s="279"/>
    </row>
    <row r="7" spans="1:16" customFormat="1" ht="15.75" customHeight="1">
      <c r="A7" s="314" t="s">
        <v>19</v>
      </c>
      <c r="B7" s="375">
        <v>321311</v>
      </c>
      <c r="C7" s="375">
        <v>81228</v>
      </c>
      <c r="D7" s="375">
        <v>76340</v>
      </c>
      <c r="E7" s="375">
        <v>23314</v>
      </c>
      <c r="F7" s="375">
        <v>55034</v>
      </c>
      <c r="G7" s="375">
        <v>27693</v>
      </c>
      <c r="H7" s="375">
        <v>25284</v>
      </c>
      <c r="I7" s="375">
        <v>5529</v>
      </c>
      <c r="J7" s="375">
        <v>18382</v>
      </c>
      <c r="K7" s="375">
        <v>7746</v>
      </c>
      <c r="L7" s="375">
        <v>5647</v>
      </c>
      <c r="M7" s="375">
        <v>647508</v>
      </c>
      <c r="N7" s="250"/>
      <c r="O7" s="250"/>
      <c r="P7" s="279"/>
    </row>
    <row r="8" spans="1:16" customFormat="1" ht="15.75" customHeight="1">
      <c r="A8" s="314" t="s">
        <v>249</v>
      </c>
      <c r="B8" s="252">
        <v>25</v>
      </c>
      <c r="C8" s="375">
        <v>53</v>
      </c>
      <c r="D8" s="252">
        <v>22</v>
      </c>
      <c r="E8" s="375">
        <v>4</v>
      </c>
      <c r="F8" s="252">
        <v>0</v>
      </c>
      <c r="G8" s="375">
        <v>5113</v>
      </c>
      <c r="H8" s="375">
        <v>1086</v>
      </c>
      <c r="I8" s="375">
        <v>5</v>
      </c>
      <c r="J8" s="375">
        <v>1166</v>
      </c>
      <c r="K8" s="375">
        <v>63230</v>
      </c>
      <c r="L8" s="252">
        <v>0</v>
      </c>
      <c r="M8" s="375">
        <v>70704</v>
      </c>
      <c r="N8" s="250"/>
      <c r="O8" s="250"/>
      <c r="P8" s="279"/>
    </row>
    <row r="9" spans="1:16" customFormat="1" ht="15.75" customHeight="1">
      <c r="A9" s="314" t="s">
        <v>405</v>
      </c>
      <c r="B9" s="399">
        <v>399</v>
      </c>
      <c r="C9" s="399">
        <v>440</v>
      </c>
      <c r="D9" s="399">
        <v>34</v>
      </c>
      <c r="E9" s="399">
        <v>22</v>
      </c>
      <c r="F9" s="399">
        <v>24</v>
      </c>
      <c r="G9" s="253">
        <v>1854</v>
      </c>
      <c r="H9" s="399">
        <v>9</v>
      </c>
      <c r="I9" s="399">
        <v>15</v>
      </c>
      <c r="J9" s="399">
        <v>626</v>
      </c>
      <c r="K9" s="399">
        <v>87</v>
      </c>
      <c r="L9" s="253">
        <v>4</v>
      </c>
      <c r="M9" s="399">
        <v>3514</v>
      </c>
      <c r="N9" s="250"/>
      <c r="O9" s="250"/>
      <c r="P9" s="279"/>
    </row>
    <row r="10" spans="1:16" customFormat="1" ht="15.75" customHeight="1">
      <c r="A10" s="405" t="s">
        <v>406</v>
      </c>
      <c r="B10" s="401">
        <v>321735</v>
      </c>
      <c r="C10" s="401">
        <v>81721</v>
      </c>
      <c r="D10" s="401">
        <v>76396</v>
      </c>
      <c r="E10" s="401">
        <v>23340</v>
      </c>
      <c r="F10" s="401">
        <v>55058</v>
      </c>
      <c r="G10" s="401">
        <v>164515</v>
      </c>
      <c r="H10" s="401">
        <v>26379</v>
      </c>
      <c r="I10" s="401">
        <v>5549</v>
      </c>
      <c r="J10" s="401">
        <v>20174</v>
      </c>
      <c r="K10" s="401">
        <v>71063</v>
      </c>
      <c r="L10" s="401">
        <v>5651</v>
      </c>
      <c r="M10" s="401">
        <v>851581</v>
      </c>
      <c r="N10" s="250"/>
      <c r="O10" s="250"/>
      <c r="P10" s="279"/>
    </row>
    <row r="11" spans="1:16">
      <c r="A11" s="402" t="s">
        <v>460</v>
      </c>
      <c r="B11" s="403">
        <v>0.3778090398916838</v>
      </c>
      <c r="C11" s="403">
        <v>9.596386016127649E-2</v>
      </c>
      <c r="D11" s="403">
        <v>8.9710784998725895E-2</v>
      </c>
      <c r="E11" s="403">
        <v>2.7407844937827407E-2</v>
      </c>
      <c r="F11" s="403">
        <v>6.4653861464734411E-2</v>
      </c>
      <c r="G11" s="403">
        <v>0.19318772964638714</v>
      </c>
      <c r="H11" s="403">
        <v>3.0976501354539381E-2</v>
      </c>
      <c r="I11" s="403">
        <v>6.5161153196231477E-3</v>
      </c>
      <c r="J11" s="403">
        <v>2.3690054146346617E-2</v>
      </c>
      <c r="K11" s="403">
        <v>8.3448315544851284E-2</v>
      </c>
      <c r="L11" s="403">
        <v>6.6358925340043989E-3</v>
      </c>
      <c r="M11" s="403">
        <v>1</v>
      </c>
    </row>
    <row r="12" spans="1:16">
      <c r="A12" s="313" t="s">
        <v>407</v>
      </c>
      <c r="B12" s="247"/>
      <c r="C12" s="247"/>
      <c r="D12" s="247"/>
      <c r="E12" s="247"/>
      <c r="F12" s="247"/>
      <c r="G12" s="247"/>
      <c r="H12" s="247"/>
      <c r="I12" s="247"/>
      <c r="J12" s="247"/>
      <c r="K12" s="247"/>
      <c r="L12" s="247"/>
      <c r="M12" s="247"/>
    </row>
    <row r="13" spans="1:16">
      <c r="A13" s="314" t="s">
        <v>408</v>
      </c>
      <c r="B13" s="375">
        <v>390</v>
      </c>
      <c r="C13" s="375">
        <v>2300</v>
      </c>
      <c r="D13" s="375">
        <v>784</v>
      </c>
      <c r="E13" s="375">
        <v>573</v>
      </c>
      <c r="F13" s="375">
        <v>1128</v>
      </c>
      <c r="G13" s="375">
        <v>1201</v>
      </c>
      <c r="H13" s="375">
        <v>1322</v>
      </c>
      <c r="I13" s="375">
        <v>709</v>
      </c>
      <c r="J13" s="375">
        <v>1101</v>
      </c>
      <c r="K13" s="375">
        <v>27</v>
      </c>
      <c r="L13" s="375">
        <v>7</v>
      </c>
      <c r="M13" s="375">
        <v>9542</v>
      </c>
    </row>
    <row r="14" spans="1:16">
      <c r="A14" s="314" t="s">
        <v>431</v>
      </c>
      <c r="B14" s="375">
        <v>22621</v>
      </c>
      <c r="C14" s="375">
        <v>2007</v>
      </c>
      <c r="D14" s="375">
        <v>578</v>
      </c>
      <c r="E14" s="375">
        <v>561</v>
      </c>
      <c r="F14" s="375">
        <v>4554</v>
      </c>
      <c r="G14" s="375">
        <v>1491</v>
      </c>
      <c r="H14" s="375">
        <v>1952</v>
      </c>
      <c r="I14" s="375">
        <v>264</v>
      </c>
      <c r="J14" s="375">
        <v>2038</v>
      </c>
      <c r="K14" s="375">
        <v>2384</v>
      </c>
      <c r="L14" s="375">
        <v>440</v>
      </c>
      <c r="M14" s="375">
        <v>38890</v>
      </c>
    </row>
    <row r="15" spans="1:16">
      <c r="A15" s="314" t="s">
        <v>410</v>
      </c>
      <c r="B15" s="399">
        <v>392</v>
      </c>
      <c r="C15" s="399">
        <v>7281</v>
      </c>
      <c r="D15" s="399">
        <v>9010</v>
      </c>
      <c r="E15" s="399">
        <v>3587</v>
      </c>
      <c r="F15" s="399">
        <v>9040</v>
      </c>
      <c r="G15" s="399">
        <v>1797</v>
      </c>
      <c r="H15" s="399">
        <v>6183</v>
      </c>
      <c r="I15" s="399">
        <v>10679</v>
      </c>
      <c r="J15" s="253">
        <v>970</v>
      </c>
      <c r="K15" s="253">
        <v>7392</v>
      </c>
      <c r="L15" s="253">
        <v>32</v>
      </c>
      <c r="M15" s="399">
        <v>56363</v>
      </c>
    </row>
    <row r="16" spans="1:16">
      <c r="A16" s="405" t="s">
        <v>411</v>
      </c>
      <c r="B16" s="401">
        <v>23403</v>
      </c>
      <c r="C16" s="401">
        <v>11588</v>
      </c>
      <c r="D16" s="401">
        <v>10372</v>
      </c>
      <c r="E16" s="401">
        <v>4721</v>
      </c>
      <c r="F16" s="401">
        <v>14722</v>
      </c>
      <c r="G16" s="401">
        <v>4489</v>
      </c>
      <c r="H16" s="401">
        <v>9457</v>
      </c>
      <c r="I16" s="401">
        <v>11652</v>
      </c>
      <c r="J16" s="401">
        <v>4109</v>
      </c>
      <c r="K16" s="401">
        <v>9803</v>
      </c>
      <c r="L16" s="401">
        <v>479</v>
      </c>
      <c r="M16" s="401">
        <v>104795</v>
      </c>
    </row>
    <row r="17" spans="1:13">
      <c r="A17" s="402" t="s">
        <v>461</v>
      </c>
      <c r="B17" s="403">
        <v>0.22332172336466435</v>
      </c>
      <c r="C17" s="403">
        <v>0.11057779474211556</v>
      </c>
      <c r="D17" s="403">
        <v>9.8974187699794838E-2</v>
      </c>
      <c r="E17" s="403">
        <v>4.504985924900997E-2</v>
      </c>
      <c r="F17" s="403">
        <v>0.14048380170809677</v>
      </c>
      <c r="G17" s="403">
        <v>4.2836013168567201E-2</v>
      </c>
      <c r="H17" s="403">
        <v>9.0242855098048566E-2</v>
      </c>
      <c r="I17" s="403">
        <v>0.11118851090223771</v>
      </c>
      <c r="J17" s="403">
        <v>3.920988596784198E-2</v>
      </c>
      <c r="K17" s="403">
        <v>9.3544539338708904E-2</v>
      </c>
      <c r="L17" s="403">
        <v>4.5708287609141657E-3</v>
      </c>
      <c r="M17" s="403">
        <v>1</v>
      </c>
    </row>
    <row r="18" spans="1:13">
      <c r="A18" s="400" t="s">
        <v>412</v>
      </c>
      <c r="B18" s="401">
        <v>345138</v>
      </c>
      <c r="C18" s="401">
        <v>93309</v>
      </c>
      <c r="D18" s="401">
        <v>86768</v>
      </c>
      <c r="E18" s="401">
        <v>28061</v>
      </c>
      <c r="F18" s="401">
        <v>69780</v>
      </c>
      <c r="G18" s="401">
        <v>169004</v>
      </c>
      <c r="H18" s="401">
        <v>35836</v>
      </c>
      <c r="I18" s="401">
        <v>17201</v>
      </c>
      <c r="J18" s="401">
        <v>24283</v>
      </c>
      <c r="K18" s="401">
        <v>80866</v>
      </c>
      <c r="L18" s="401">
        <v>6130</v>
      </c>
      <c r="M18" s="401">
        <v>956376</v>
      </c>
    </row>
    <row r="19" spans="1:13">
      <c r="A19" s="402" t="s">
        <v>462</v>
      </c>
      <c r="B19" s="403">
        <v>0.36088107606213454</v>
      </c>
      <c r="C19" s="403">
        <v>9.7565183567969088E-2</v>
      </c>
      <c r="D19" s="403">
        <v>9.0725823316352566E-2</v>
      </c>
      <c r="E19" s="403">
        <v>2.9340970496959357E-2</v>
      </c>
      <c r="F19" s="403">
        <v>7.2962935079926725E-2</v>
      </c>
      <c r="G19" s="403">
        <v>0.17671292462378813</v>
      </c>
      <c r="H19" s="403">
        <v>3.747061825056254E-2</v>
      </c>
      <c r="I19" s="403">
        <v>1.7985603988389505E-2</v>
      </c>
      <c r="J19" s="403">
        <v>2.5390641337716548E-2</v>
      </c>
      <c r="K19" s="403">
        <v>8.4554610320627027E-2</v>
      </c>
      <c r="L19" s="403">
        <v>6.4096129555739579E-3</v>
      </c>
      <c r="M19" s="403">
        <v>1</v>
      </c>
    </row>
    <row r="20" spans="1:13">
      <c r="A20" s="247"/>
      <c r="B20" s="375"/>
      <c r="C20" s="375"/>
      <c r="D20" s="375"/>
      <c r="E20" s="375"/>
      <c r="F20" s="375"/>
      <c r="G20" s="375"/>
      <c r="H20" s="375"/>
      <c r="I20" s="375"/>
      <c r="J20" s="375"/>
      <c r="K20" s="375"/>
      <c r="L20" s="375"/>
      <c r="M20" s="375"/>
    </row>
    <row r="21" spans="1:13">
      <c r="A21" s="247"/>
      <c r="B21" s="404"/>
      <c r="C21" s="404"/>
      <c r="D21" s="404"/>
      <c r="E21" s="404"/>
      <c r="F21" s="404"/>
      <c r="G21" s="404"/>
      <c r="H21" s="404"/>
      <c r="I21" s="404"/>
      <c r="J21" s="404"/>
      <c r="K21" s="404"/>
      <c r="L21" s="404"/>
      <c r="M21" s="404"/>
    </row>
    <row r="22" spans="1:13">
      <c r="A22" s="247"/>
      <c r="B22" s="404"/>
      <c r="C22" s="404"/>
      <c r="D22" s="404"/>
      <c r="E22" s="404"/>
      <c r="F22" s="404"/>
      <c r="G22" s="404"/>
      <c r="H22" s="404"/>
      <c r="I22" s="404"/>
      <c r="J22" s="404"/>
      <c r="K22" s="404"/>
      <c r="L22" s="404"/>
      <c r="M22" s="404"/>
    </row>
    <row r="23" spans="1:13">
      <c r="A23" s="247"/>
      <c r="B23" s="247"/>
      <c r="C23" s="247"/>
      <c r="D23" s="247"/>
      <c r="E23" s="247"/>
      <c r="F23" s="247"/>
      <c r="G23" s="247"/>
      <c r="H23" s="247"/>
      <c r="I23" s="247"/>
      <c r="J23" s="247"/>
      <c r="K23" s="247"/>
      <c r="L23" s="247"/>
      <c r="M23" s="247"/>
    </row>
    <row r="24" spans="1:13" ht="53.25" customHeight="1" thickBot="1">
      <c r="A24" s="407" t="s">
        <v>362</v>
      </c>
      <c r="B24" s="408" t="s">
        <v>23</v>
      </c>
      <c r="C24" s="408" t="s">
        <v>298</v>
      </c>
      <c r="D24" s="408" t="s">
        <v>148</v>
      </c>
      <c r="E24" s="408" t="s">
        <v>427</v>
      </c>
      <c r="F24" s="408" t="s">
        <v>299</v>
      </c>
      <c r="G24" s="408" t="s">
        <v>295</v>
      </c>
      <c r="H24" s="408" t="s">
        <v>428</v>
      </c>
      <c r="I24" s="408" t="s">
        <v>429</v>
      </c>
      <c r="J24" s="408" t="s">
        <v>150</v>
      </c>
      <c r="K24" s="408" t="s">
        <v>179</v>
      </c>
      <c r="L24" s="408" t="s">
        <v>294</v>
      </c>
      <c r="M24" s="408" t="s">
        <v>21</v>
      </c>
    </row>
    <row r="25" spans="1:13" ht="15.75" thickTop="1">
      <c r="A25" s="313" t="s">
        <v>402</v>
      </c>
      <c r="B25" s="397"/>
      <c r="C25" s="397"/>
      <c r="D25" s="397"/>
      <c r="E25" s="397"/>
      <c r="F25" s="397"/>
      <c r="G25" s="397"/>
      <c r="H25" s="397"/>
      <c r="I25" s="397"/>
      <c r="J25" s="397"/>
      <c r="K25" s="397"/>
      <c r="L25" s="397"/>
      <c r="M25" s="397"/>
    </row>
    <row r="26" spans="1:13">
      <c r="A26" s="314" t="s">
        <v>277</v>
      </c>
      <c r="B26" s="252">
        <v>0</v>
      </c>
      <c r="C26" s="252">
        <v>0</v>
      </c>
      <c r="D26" s="252">
        <v>0</v>
      </c>
      <c r="E26" s="252">
        <v>0</v>
      </c>
      <c r="F26" s="252">
        <v>0</v>
      </c>
      <c r="G26" s="375">
        <v>37999</v>
      </c>
      <c r="H26" s="252">
        <v>0</v>
      </c>
      <c r="I26" s="252">
        <v>0</v>
      </c>
      <c r="J26" s="252">
        <v>0</v>
      </c>
      <c r="K26" s="252">
        <v>0</v>
      </c>
      <c r="L26" s="252">
        <v>0</v>
      </c>
      <c r="M26" s="375">
        <v>37999</v>
      </c>
    </row>
    <row r="27" spans="1:13">
      <c r="A27" s="314" t="s">
        <v>432</v>
      </c>
      <c r="B27" s="252">
        <v>0</v>
      </c>
      <c r="C27" s="252">
        <v>0</v>
      </c>
      <c r="D27" s="252">
        <v>0</v>
      </c>
      <c r="E27" s="252">
        <v>0</v>
      </c>
      <c r="F27" s="252">
        <v>0</v>
      </c>
      <c r="G27" s="375">
        <v>102307</v>
      </c>
      <c r="H27" s="252">
        <v>0</v>
      </c>
      <c r="I27" s="252">
        <v>0</v>
      </c>
      <c r="J27" s="252">
        <v>0</v>
      </c>
      <c r="K27" s="252">
        <v>0</v>
      </c>
      <c r="L27" s="252">
        <v>0</v>
      </c>
      <c r="M27" s="375">
        <v>102307</v>
      </c>
    </row>
    <row r="28" spans="1:13">
      <c r="A28" s="314" t="s">
        <v>19</v>
      </c>
      <c r="B28" s="375">
        <v>310491</v>
      </c>
      <c r="C28" s="375">
        <v>83002</v>
      </c>
      <c r="D28" s="375">
        <v>60906</v>
      </c>
      <c r="E28" s="375">
        <v>24025</v>
      </c>
      <c r="F28" s="375">
        <v>55061</v>
      </c>
      <c r="G28" s="375">
        <v>27535</v>
      </c>
      <c r="H28" s="375">
        <v>22661</v>
      </c>
      <c r="I28" s="375">
        <v>18966</v>
      </c>
      <c r="J28" s="375">
        <v>19793</v>
      </c>
      <c r="K28" s="375">
        <v>8682</v>
      </c>
      <c r="L28" s="375">
        <v>4652</v>
      </c>
      <c r="M28" s="375">
        <v>635774</v>
      </c>
    </row>
    <row r="29" spans="1:13">
      <c r="A29" s="314" t="s">
        <v>249</v>
      </c>
      <c r="B29" s="252">
        <v>3</v>
      </c>
      <c r="C29" s="375">
        <v>27</v>
      </c>
      <c r="D29" s="252">
        <v>1</v>
      </c>
      <c r="E29" s="375">
        <v>7</v>
      </c>
      <c r="F29" s="252">
        <v>42</v>
      </c>
      <c r="G29" s="375">
        <v>2959.5</v>
      </c>
      <c r="H29" s="375">
        <v>1335.5</v>
      </c>
      <c r="I29" s="375">
        <v>6.45</v>
      </c>
      <c r="J29" s="375">
        <v>514</v>
      </c>
      <c r="K29" s="375">
        <v>58835.45</v>
      </c>
      <c r="L29" s="252">
        <v>0</v>
      </c>
      <c r="M29" s="375">
        <v>63730.899999999994</v>
      </c>
    </row>
    <row r="30" spans="1:13">
      <c r="A30" s="314" t="s">
        <v>405</v>
      </c>
      <c r="B30" s="375">
        <v>295</v>
      </c>
      <c r="C30" s="375">
        <v>312</v>
      </c>
      <c r="D30" s="375">
        <v>78</v>
      </c>
      <c r="E30" s="375">
        <v>15</v>
      </c>
      <c r="F30" s="375">
        <v>835</v>
      </c>
      <c r="G30" s="252">
        <v>3636</v>
      </c>
      <c r="H30" s="375">
        <v>23</v>
      </c>
      <c r="I30" s="375">
        <v>1</v>
      </c>
      <c r="J30" s="375">
        <v>506</v>
      </c>
      <c r="K30" s="375">
        <v>45</v>
      </c>
      <c r="L30" s="252">
        <v>0</v>
      </c>
      <c r="M30" s="375">
        <v>5746</v>
      </c>
    </row>
    <row r="31" spans="1:13">
      <c r="A31" s="405" t="s">
        <v>406</v>
      </c>
      <c r="B31" s="406">
        <v>310789</v>
      </c>
      <c r="C31" s="406">
        <v>83341</v>
      </c>
      <c r="D31" s="406">
        <v>60985</v>
      </c>
      <c r="E31" s="406">
        <v>24047</v>
      </c>
      <c r="F31" s="406">
        <v>55938</v>
      </c>
      <c r="G31" s="406">
        <v>174436.5</v>
      </c>
      <c r="H31" s="406">
        <v>24019.5</v>
      </c>
      <c r="I31" s="406">
        <v>18973.45</v>
      </c>
      <c r="J31" s="406">
        <v>20813</v>
      </c>
      <c r="K31" s="406">
        <v>67562.45</v>
      </c>
      <c r="L31" s="406">
        <v>4652</v>
      </c>
      <c r="M31" s="406">
        <v>845556.9</v>
      </c>
    </row>
    <row r="32" spans="1:13">
      <c r="A32" s="402" t="s">
        <v>460</v>
      </c>
      <c r="B32" s="403">
        <v>0.3675553945571256</v>
      </c>
      <c r="C32" s="403">
        <v>9.8563443808453333E-2</v>
      </c>
      <c r="D32" s="403">
        <v>7.2124064034011198E-2</v>
      </c>
      <c r="E32" s="403">
        <v>2.8439245188585181E-2</v>
      </c>
      <c r="F32" s="403">
        <v>6.6155216757145502E-2</v>
      </c>
      <c r="G32" s="403">
        <v>0.20629776659619239</v>
      </c>
      <c r="H32" s="403">
        <v>2.840672224423927E-2</v>
      </c>
      <c r="I32" s="403">
        <v>2.2438998487269161E-2</v>
      </c>
      <c r="J32" s="403">
        <v>2.461454693350619E-2</v>
      </c>
      <c r="K32" s="403">
        <v>7.9902901862665895E-2</v>
      </c>
      <c r="L32" s="403">
        <v>5.5016995308062649E-3</v>
      </c>
      <c r="M32" s="403">
        <v>1</v>
      </c>
    </row>
    <row r="33" spans="1:13">
      <c r="A33" s="313" t="s">
        <v>407</v>
      </c>
      <c r="B33" s="247"/>
      <c r="C33" s="247"/>
      <c r="D33" s="247"/>
      <c r="E33" s="247"/>
      <c r="F33" s="247"/>
      <c r="G33" s="247"/>
      <c r="H33" s="247"/>
      <c r="I33" s="247"/>
      <c r="J33" s="247"/>
      <c r="K33" s="247"/>
      <c r="L33" s="247"/>
      <c r="M33" s="247"/>
    </row>
    <row r="34" spans="1:13">
      <c r="A34" s="314" t="s">
        <v>408</v>
      </c>
      <c r="B34" s="375">
        <v>387</v>
      </c>
      <c r="C34" s="375">
        <v>1781</v>
      </c>
      <c r="D34" s="375">
        <v>534</v>
      </c>
      <c r="E34" s="375">
        <v>769</v>
      </c>
      <c r="F34" s="375">
        <v>1328</v>
      </c>
      <c r="G34" s="375">
        <v>1183</v>
      </c>
      <c r="H34" s="375">
        <v>2539</v>
      </c>
      <c r="I34" s="375">
        <v>500</v>
      </c>
      <c r="J34" s="375">
        <v>833</v>
      </c>
      <c r="K34" s="375">
        <v>60</v>
      </c>
      <c r="L34" s="375">
        <v>8</v>
      </c>
      <c r="M34" s="375">
        <v>9922</v>
      </c>
    </row>
    <row r="35" spans="1:13">
      <c r="A35" s="314" t="s">
        <v>431</v>
      </c>
      <c r="B35" s="375">
        <v>22281.5</v>
      </c>
      <c r="C35" s="375">
        <v>1432.5</v>
      </c>
      <c r="D35" s="375">
        <v>395</v>
      </c>
      <c r="E35" s="375">
        <v>591</v>
      </c>
      <c r="F35" s="375">
        <v>4095</v>
      </c>
      <c r="G35" s="375">
        <v>1951</v>
      </c>
      <c r="H35" s="375">
        <v>1653</v>
      </c>
      <c r="I35" s="375">
        <v>298</v>
      </c>
      <c r="J35" s="375">
        <v>2005</v>
      </c>
      <c r="K35" s="375">
        <v>2298</v>
      </c>
      <c r="L35" s="375">
        <v>371</v>
      </c>
      <c r="M35" s="375">
        <v>37371</v>
      </c>
    </row>
    <row r="36" spans="1:13">
      <c r="A36" s="314" t="s">
        <v>410</v>
      </c>
      <c r="B36" s="375">
        <v>205</v>
      </c>
      <c r="C36" s="375">
        <v>6651</v>
      </c>
      <c r="D36" s="375">
        <v>2895</v>
      </c>
      <c r="E36" s="375">
        <v>2617</v>
      </c>
      <c r="F36" s="375">
        <v>12517</v>
      </c>
      <c r="G36" s="375">
        <v>5536</v>
      </c>
      <c r="H36" s="375">
        <v>16529</v>
      </c>
      <c r="I36" s="375">
        <v>837</v>
      </c>
      <c r="J36" s="252">
        <v>778</v>
      </c>
      <c r="K36" s="252">
        <v>20</v>
      </c>
      <c r="L36" s="252">
        <v>0</v>
      </c>
      <c r="M36" s="375">
        <v>48585</v>
      </c>
    </row>
    <row r="37" spans="1:13">
      <c r="A37" s="405" t="s">
        <v>411</v>
      </c>
      <c r="B37" s="406">
        <v>22873.5</v>
      </c>
      <c r="C37" s="406">
        <v>9864.5</v>
      </c>
      <c r="D37" s="406">
        <v>3824</v>
      </c>
      <c r="E37" s="406">
        <v>3977</v>
      </c>
      <c r="F37" s="406">
        <v>17940</v>
      </c>
      <c r="G37" s="406">
        <v>8670</v>
      </c>
      <c r="H37" s="406">
        <v>20721</v>
      </c>
      <c r="I37" s="406">
        <v>1635</v>
      </c>
      <c r="J37" s="406">
        <v>3616</v>
      </c>
      <c r="K37" s="406">
        <v>2378</v>
      </c>
      <c r="L37" s="406">
        <v>379</v>
      </c>
      <c r="M37" s="406">
        <v>95878</v>
      </c>
    </row>
    <row r="38" spans="1:13">
      <c r="A38" s="402" t="s">
        <v>461</v>
      </c>
      <c r="B38" s="403">
        <v>0.23856880619120133</v>
      </c>
      <c r="C38" s="403">
        <v>0.10288595923986733</v>
      </c>
      <c r="D38" s="403">
        <v>3.988401927449467E-2</v>
      </c>
      <c r="E38" s="403">
        <v>4.1479797242328795E-2</v>
      </c>
      <c r="F38" s="403">
        <v>0.18711278916956967</v>
      </c>
      <c r="G38" s="403">
        <v>9.0427418177266947E-2</v>
      </c>
      <c r="H38" s="403">
        <v>0.21611840046726047</v>
      </c>
      <c r="I38" s="403">
        <v>1.7052921420972485E-2</v>
      </c>
      <c r="J38" s="403">
        <v>3.7714595631948934E-2</v>
      </c>
      <c r="K38" s="403">
        <v>2.4802352990258455E-2</v>
      </c>
      <c r="L38" s="403">
        <v>3.9529401948309312E-3</v>
      </c>
      <c r="M38" s="403">
        <v>1</v>
      </c>
    </row>
    <row r="39" spans="1:13">
      <c r="A39" s="405" t="s">
        <v>412</v>
      </c>
      <c r="B39" s="406">
        <v>333662.5</v>
      </c>
      <c r="C39" s="406">
        <v>93205.5</v>
      </c>
      <c r="D39" s="406">
        <v>64809</v>
      </c>
      <c r="E39" s="406">
        <v>28024</v>
      </c>
      <c r="F39" s="406">
        <v>73878</v>
      </c>
      <c r="G39" s="406">
        <v>183106.5</v>
      </c>
      <c r="H39" s="406">
        <v>44740.5</v>
      </c>
      <c r="I39" s="406">
        <v>20608.45</v>
      </c>
      <c r="J39" s="406">
        <v>24429</v>
      </c>
      <c r="K39" s="406">
        <v>69940.45</v>
      </c>
      <c r="L39" s="406">
        <v>5031</v>
      </c>
      <c r="M39" s="406">
        <v>941434.9</v>
      </c>
    </row>
    <row r="40" spans="1:13">
      <c r="A40" s="402" t="s">
        <v>462</v>
      </c>
      <c r="B40" s="403">
        <v>0.354419089413405</v>
      </c>
      <c r="C40" s="403">
        <v>9.9003659201501878E-2</v>
      </c>
      <c r="D40" s="403">
        <v>6.8840660145486426E-2</v>
      </c>
      <c r="E40" s="403">
        <v>2.9767326450294118E-2</v>
      </c>
      <c r="F40" s="403">
        <v>7.8473827558336748E-2</v>
      </c>
      <c r="G40" s="403">
        <v>0.19449725095171211</v>
      </c>
      <c r="H40" s="403">
        <v>4.7523732124228661E-2</v>
      </c>
      <c r="I40" s="403">
        <v>2.1890467413094628E-2</v>
      </c>
      <c r="J40" s="403">
        <v>2.5948687476956719E-2</v>
      </c>
      <c r="K40" s="403">
        <v>7.4291329118986338E-2</v>
      </c>
      <c r="L40" s="403">
        <v>5.3439701459973496E-3</v>
      </c>
      <c r="M40" s="403">
        <v>1</v>
      </c>
    </row>
    <row r="41" spans="1:13">
      <c r="A41" s="245"/>
      <c r="B41" s="245"/>
    </row>
    <row r="42" spans="1:13">
      <c r="A42" s="245"/>
      <c r="B42" s="245"/>
    </row>
    <row r="43" spans="1:13">
      <c r="A43" s="245"/>
      <c r="B43" s="245"/>
    </row>
    <row r="44" spans="1:13">
      <c r="A44" s="245"/>
      <c r="B44" s="245"/>
    </row>
    <row r="45" spans="1:13">
      <c r="A45" s="245"/>
      <c r="B45" s="245"/>
    </row>
    <row r="46" spans="1:13">
      <c r="A46" s="245"/>
      <c r="B46" s="245"/>
    </row>
    <row r="47" spans="1:13">
      <c r="A47" s="245"/>
      <c r="B47" s="245"/>
    </row>
    <row r="48" spans="1:13">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row r="71" spans="1:2">
      <c r="A71" s="245"/>
      <c r="B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4"/>
  <sheetViews>
    <sheetView showGridLines="0" zoomScaleNormal="100" zoomScaleSheetLayoutView="100" workbookViewId="0"/>
  </sheetViews>
  <sheetFormatPr defaultRowHeight="12.75"/>
  <cols>
    <col min="1" max="1" width="33.85546875" style="247" customWidth="1"/>
    <col min="2" max="2" width="10" style="247" customWidth="1"/>
    <col min="3" max="16384" width="9.140625" style="247"/>
  </cols>
  <sheetData>
    <row r="1" spans="1:10">
      <c r="A1" s="445" t="s">
        <v>444</v>
      </c>
      <c r="B1" s="445"/>
      <c r="C1" s="445"/>
      <c r="D1" s="445"/>
      <c r="E1" s="445"/>
      <c r="F1" s="445"/>
      <c r="G1" s="445"/>
    </row>
    <row r="2" spans="1:10">
      <c r="A2" s="1"/>
      <c r="B2" s="1"/>
    </row>
    <row r="3" spans="1:10" ht="17.25" customHeight="1">
      <c r="A3" s="409"/>
      <c r="B3" s="370" t="s">
        <v>433</v>
      </c>
      <c r="C3" s="370" t="s">
        <v>434</v>
      </c>
      <c r="D3" s="370" t="s">
        <v>435</v>
      </c>
      <c r="E3" s="370" t="s">
        <v>436</v>
      </c>
      <c r="F3" s="370" t="s">
        <v>437</v>
      </c>
      <c r="G3" s="370" t="s">
        <v>438</v>
      </c>
    </row>
    <row r="4" spans="1:10" ht="15.75" customHeight="1" thickBot="1">
      <c r="A4" s="376" t="s">
        <v>340</v>
      </c>
      <c r="B4" s="377" t="s">
        <v>439</v>
      </c>
      <c r="C4" s="377" t="s">
        <v>440</v>
      </c>
      <c r="D4" s="377" t="s">
        <v>441</v>
      </c>
      <c r="E4" s="377" t="s">
        <v>441</v>
      </c>
      <c r="F4" s="377" t="s">
        <v>442</v>
      </c>
      <c r="G4" s="377" t="s">
        <v>442</v>
      </c>
    </row>
    <row r="5" spans="1:10" s="1" customFormat="1" ht="15.75" customHeight="1" thickTop="1">
      <c r="A5" s="313" t="s">
        <v>402</v>
      </c>
      <c r="B5" s="252"/>
      <c r="C5" s="252"/>
      <c r="D5" s="252"/>
      <c r="E5" s="252"/>
      <c r="F5" s="252"/>
      <c r="G5" s="252"/>
      <c r="H5" s="247"/>
      <c r="I5" s="247"/>
      <c r="J5" s="351"/>
    </row>
    <row r="6" spans="1:10" s="1" customFormat="1" ht="15.75" customHeight="1">
      <c r="A6" s="314" t="s">
        <v>277</v>
      </c>
      <c r="B6" s="252">
        <v>21063</v>
      </c>
      <c r="C6" s="252">
        <v>12285</v>
      </c>
      <c r="D6" s="252">
        <v>0</v>
      </c>
      <c r="E6" s="252">
        <v>8778</v>
      </c>
      <c r="F6" s="252">
        <v>0</v>
      </c>
      <c r="G6" s="252">
        <v>0</v>
      </c>
      <c r="H6" s="247"/>
      <c r="I6" s="247"/>
      <c r="J6" s="351"/>
    </row>
    <row r="7" spans="1:10" s="1" customFormat="1" ht="15.75" customHeight="1">
      <c r="A7" s="314" t="s">
        <v>18</v>
      </c>
      <c r="B7" s="252">
        <v>108792</v>
      </c>
      <c r="C7" s="252">
        <v>52119</v>
      </c>
      <c r="D7" s="252">
        <v>56673</v>
      </c>
      <c r="E7" s="252">
        <v>0</v>
      </c>
      <c r="F7" s="252">
        <v>0</v>
      </c>
      <c r="G7" s="252">
        <v>0</v>
      </c>
      <c r="H7" s="247"/>
      <c r="I7" s="247"/>
      <c r="J7" s="351"/>
    </row>
    <row r="8" spans="1:10" s="1" customFormat="1" ht="15.75" customHeight="1">
      <c r="A8" s="314" t="s">
        <v>19</v>
      </c>
      <c r="B8" s="252">
        <v>647508</v>
      </c>
      <c r="C8" s="252">
        <v>11678</v>
      </c>
      <c r="D8" s="252">
        <v>50642</v>
      </c>
      <c r="E8" s="252">
        <v>89332</v>
      </c>
      <c r="F8" s="252">
        <v>230055</v>
      </c>
      <c r="G8" s="252">
        <v>265801</v>
      </c>
      <c r="H8" s="247"/>
      <c r="I8" s="247"/>
      <c r="J8" s="351"/>
    </row>
    <row r="9" spans="1:10" s="1" customFormat="1" ht="15.75" customHeight="1">
      <c r="A9" s="314" t="s">
        <v>403</v>
      </c>
      <c r="B9" s="252">
        <v>66466</v>
      </c>
      <c r="C9" s="252">
        <v>4350</v>
      </c>
      <c r="D9" s="252">
        <v>0</v>
      </c>
      <c r="E9" s="252">
        <v>2068</v>
      </c>
      <c r="F9" s="252">
        <v>52378</v>
      </c>
      <c r="G9" s="252">
        <v>7670</v>
      </c>
      <c r="H9" s="247"/>
      <c r="I9" s="247"/>
      <c r="J9" s="351"/>
    </row>
    <row r="10" spans="1:10" s="1" customFormat="1" ht="15.75" customHeight="1">
      <c r="A10" s="314" t="s">
        <v>387</v>
      </c>
      <c r="B10" s="252">
        <v>1026</v>
      </c>
      <c r="C10" s="252">
        <v>0</v>
      </c>
      <c r="D10" s="252">
        <v>742</v>
      </c>
      <c r="E10" s="252">
        <v>136</v>
      </c>
      <c r="F10" s="252">
        <v>148</v>
      </c>
      <c r="G10" s="252">
        <v>0</v>
      </c>
      <c r="H10" s="247"/>
      <c r="I10" s="247"/>
      <c r="J10" s="351"/>
    </row>
    <row r="11" spans="1:10" ht="15.75" customHeight="1">
      <c r="A11" s="314" t="s">
        <v>404</v>
      </c>
      <c r="B11" s="252">
        <v>3212</v>
      </c>
      <c r="C11" s="252">
        <v>3212</v>
      </c>
      <c r="D11" s="252">
        <v>0</v>
      </c>
      <c r="E11" s="252">
        <v>0</v>
      </c>
      <c r="F11" s="252">
        <v>0</v>
      </c>
      <c r="G11" s="252">
        <v>0</v>
      </c>
    </row>
    <row r="12" spans="1:10" ht="15.75" customHeight="1">
      <c r="A12" s="314" t="s">
        <v>405</v>
      </c>
      <c r="B12" s="252">
        <v>3514</v>
      </c>
      <c r="C12" s="252">
        <v>47</v>
      </c>
      <c r="D12" s="252">
        <v>2283</v>
      </c>
      <c r="E12" s="252">
        <v>46</v>
      </c>
      <c r="F12" s="252">
        <v>1121</v>
      </c>
      <c r="G12" s="252">
        <v>17</v>
      </c>
    </row>
    <row r="13" spans="1:10" ht="15.75" customHeight="1">
      <c r="A13" s="405" t="s">
        <v>406</v>
      </c>
      <c r="B13" s="406">
        <v>851581</v>
      </c>
      <c r="C13" s="406">
        <v>83691</v>
      </c>
      <c r="D13" s="406">
        <v>110340</v>
      </c>
      <c r="E13" s="406">
        <v>100360</v>
      </c>
      <c r="F13" s="406">
        <v>283702</v>
      </c>
      <c r="G13" s="406">
        <v>273488</v>
      </c>
    </row>
    <row r="14" spans="1:10" ht="15.75" customHeight="1">
      <c r="A14" s="402" t="str">
        <f>+CONCATENATE("%"," ","of ",A13)</f>
        <v>% of Credit risk exposure on-balance sheet</v>
      </c>
      <c r="B14" s="403">
        <v>1</v>
      </c>
      <c r="C14" s="403">
        <v>9.827720439981634E-2</v>
      </c>
      <c r="D14" s="403">
        <v>0.12957076308654139</v>
      </c>
      <c r="E14" s="403">
        <v>0.11785138465982684</v>
      </c>
      <c r="F14" s="403">
        <v>0.33314740465087878</v>
      </c>
      <c r="G14" s="403">
        <v>0.32115324320293664</v>
      </c>
    </row>
    <row r="15" spans="1:10" ht="15.75" customHeight="1">
      <c r="A15" s="313" t="s">
        <v>407</v>
      </c>
      <c r="B15" s="355"/>
      <c r="C15" s="355"/>
      <c r="D15" s="355"/>
      <c r="E15" s="355"/>
      <c r="F15" s="355"/>
      <c r="G15" s="355"/>
    </row>
    <row r="16" spans="1:10" ht="15.75" customHeight="1">
      <c r="A16" s="314" t="s">
        <v>408</v>
      </c>
      <c r="B16" s="375">
        <v>9542</v>
      </c>
      <c r="C16" s="375">
        <v>2373</v>
      </c>
      <c r="D16" s="375">
        <v>1234</v>
      </c>
      <c r="E16" s="375">
        <v>2389</v>
      </c>
      <c r="F16" s="375">
        <v>1753</v>
      </c>
      <c r="G16" s="375">
        <v>1793</v>
      </c>
    </row>
    <row r="17" spans="1:7" ht="15.75" customHeight="1">
      <c r="A17" s="314" t="s">
        <v>409</v>
      </c>
      <c r="B17" s="375">
        <v>38890</v>
      </c>
      <c r="C17" s="375">
        <v>658</v>
      </c>
      <c r="D17" s="375">
        <v>10163</v>
      </c>
      <c r="E17" s="375">
        <v>17738</v>
      </c>
      <c r="F17" s="375">
        <v>10273</v>
      </c>
      <c r="G17" s="375">
        <v>58</v>
      </c>
    </row>
    <row r="18" spans="1:7" ht="15.75" customHeight="1">
      <c r="A18" s="314" t="s">
        <v>410</v>
      </c>
      <c r="B18" s="375">
        <v>56363</v>
      </c>
      <c r="C18" s="375">
        <v>2432</v>
      </c>
      <c r="D18" s="375">
        <v>21419</v>
      </c>
      <c r="E18" s="375">
        <v>15705</v>
      </c>
      <c r="F18" s="375">
        <v>16807</v>
      </c>
      <c r="G18" s="252">
        <v>0</v>
      </c>
    </row>
    <row r="19" spans="1:7" ht="15.75" customHeight="1">
      <c r="A19" s="405" t="s">
        <v>411</v>
      </c>
      <c r="B19" s="406">
        <v>104795</v>
      </c>
      <c r="C19" s="406">
        <v>5463</v>
      </c>
      <c r="D19" s="406">
        <v>32816</v>
      </c>
      <c r="E19" s="406">
        <v>35832</v>
      </c>
      <c r="F19" s="406">
        <v>28833</v>
      </c>
      <c r="G19" s="406">
        <v>1851</v>
      </c>
    </row>
    <row r="20" spans="1:7" ht="15.75" customHeight="1">
      <c r="A20" s="410" t="str">
        <f>+CONCATENATE("%"," ","of ",A19)</f>
        <v>% of Credit risk exposure off-balance sheet</v>
      </c>
      <c r="B20" s="403">
        <v>1</v>
      </c>
      <c r="C20" s="403">
        <v>5.2130349730426073E-2</v>
      </c>
      <c r="D20" s="403">
        <v>0.31314471110262893</v>
      </c>
      <c r="E20" s="403">
        <v>0.34192471014838494</v>
      </c>
      <c r="F20" s="403">
        <v>0.27513717257502746</v>
      </c>
      <c r="G20" s="403">
        <v>1.766305644353261E-2</v>
      </c>
    </row>
    <row r="21" spans="1:7" ht="15.75" customHeight="1">
      <c r="A21" s="405" t="s">
        <v>412</v>
      </c>
      <c r="B21" s="406">
        <v>956376</v>
      </c>
      <c r="C21" s="406">
        <v>89154</v>
      </c>
      <c r="D21" s="406">
        <v>143156</v>
      </c>
      <c r="E21" s="406">
        <v>136192</v>
      </c>
      <c r="F21" s="406">
        <v>312535</v>
      </c>
      <c r="G21" s="406">
        <v>275339</v>
      </c>
    </row>
    <row r="22" spans="1:7" ht="15.75" customHeight="1">
      <c r="A22" s="402" t="str">
        <f>+CONCATENATE("%"," ","of ",A21)</f>
        <v>% of Total credit risk exposure</v>
      </c>
      <c r="B22" s="403">
        <v>1</v>
      </c>
      <c r="C22" s="403">
        <v>9.3220657983889177E-2</v>
      </c>
      <c r="D22" s="403">
        <v>0.1496858975967611</v>
      </c>
      <c r="E22" s="403">
        <v>0.14240424268279422</v>
      </c>
      <c r="F22" s="403">
        <v>0.32679092741766835</v>
      </c>
      <c r="G22" s="403">
        <v>0.28789827431888715</v>
      </c>
    </row>
    <row r="25" spans="1:7" ht="17.25" customHeight="1">
      <c r="A25" s="409"/>
      <c r="B25" s="370" t="s">
        <v>433</v>
      </c>
      <c r="C25" s="370" t="s">
        <v>434</v>
      </c>
      <c r="D25" s="370" t="s">
        <v>435</v>
      </c>
      <c r="E25" s="370" t="s">
        <v>436</v>
      </c>
      <c r="F25" s="370" t="s">
        <v>437</v>
      </c>
      <c r="G25" s="370" t="s">
        <v>438</v>
      </c>
    </row>
    <row r="26" spans="1:7" ht="15.75" customHeight="1" thickBot="1">
      <c r="A26" s="376" t="s">
        <v>362</v>
      </c>
      <c r="B26" s="377" t="s">
        <v>439</v>
      </c>
      <c r="C26" s="377" t="s">
        <v>440</v>
      </c>
      <c r="D26" s="377" t="s">
        <v>441</v>
      </c>
      <c r="E26" s="377" t="s">
        <v>441</v>
      </c>
      <c r="F26" s="377" t="s">
        <v>442</v>
      </c>
      <c r="G26" s="377" t="s">
        <v>442</v>
      </c>
    </row>
    <row r="27" spans="1:7" ht="15.75" customHeight="1" thickTop="1">
      <c r="A27" s="313" t="s">
        <v>402</v>
      </c>
      <c r="B27" s="252"/>
      <c r="C27" s="252"/>
      <c r="D27" s="252"/>
      <c r="E27" s="252"/>
      <c r="F27" s="252"/>
      <c r="G27" s="252"/>
    </row>
    <row r="28" spans="1:7" ht="15.75" customHeight="1">
      <c r="A28" s="314" t="s">
        <v>277</v>
      </c>
      <c r="B28" s="252">
        <v>37999</v>
      </c>
      <c r="C28" s="252">
        <v>28666</v>
      </c>
      <c r="D28" s="252">
        <v>0</v>
      </c>
      <c r="E28" s="252">
        <v>9333</v>
      </c>
      <c r="F28" s="252">
        <v>0</v>
      </c>
      <c r="G28" s="252">
        <v>0</v>
      </c>
    </row>
    <row r="29" spans="1:7" ht="15.75" customHeight="1">
      <c r="A29" s="314" t="s">
        <v>18</v>
      </c>
      <c r="B29" s="252">
        <v>102307</v>
      </c>
      <c r="C29" s="252">
        <v>47197</v>
      </c>
      <c r="D29" s="252">
        <v>55110</v>
      </c>
      <c r="E29" s="252">
        <v>0</v>
      </c>
      <c r="F29" s="252">
        <v>0</v>
      </c>
      <c r="G29" s="252">
        <v>0</v>
      </c>
    </row>
    <row r="30" spans="1:7" ht="15.75" customHeight="1">
      <c r="A30" s="314" t="s">
        <v>19</v>
      </c>
      <c r="B30" s="252">
        <v>635774</v>
      </c>
      <c r="C30" s="252">
        <v>2151</v>
      </c>
      <c r="D30" s="252">
        <v>56696</v>
      </c>
      <c r="E30" s="252">
        <v>85340</v>
      </c>
      <c r="F30" s="252">
        <v>221979</v>
      </c>
      <c r="G30" s="252">
        <v>269608</v>
      </c>
    </row>
    <row r="31" spans="1:7" ht="15.75" customHeight="1">
      <c r="A31" s="314" t="s">
        <v>403</v>
      </c>
      <c r="B31" s="252">
        <v>62171</v>
      </c>
      <c r="C31" s="252">
        <v>5952</v>
      </c>
      <c r="D31" s="252">
        <v>1151</v>
      </c>
      <c r="E31" s="252">
        <v>13148</v>
      </c>
      <c r="F31" s="252">
        <v>38236</v>
      </c>
      <c r="G31" s="252">
        <v>3684</v>
      </c>
    </row>
    <row r="32" spans="1:7" ht="15.75" customHeight="1">
      <c r="A32" s="314" t="s">
        <v>387</v>
      </c>
      <c r="B32" s="252">
        <v>1070</v>
      </c>
      <c r="C32" s="252">
        <v>447</v>
      </c>
      <c r="D32" s="252">
        <v>90</v>
      </c>
      <c r="E32" s="252">
        <v>201</v>
      </c>
      <c r="F32" s="252">
        <v>332</v>
      </c>
      <c r="G32" s="252">
        <v>0</v>
      </c>
    </row>
    <row r="33" spans="1:7" ht="15.75" customHeight="1">
      <c r="A33" s="314" t="s">
        <v>404</v>
      </c>
      <c r="B33" s="252">
        <v>490</v>
      </c>
      <c r="C33" s="252">
        <v>490</v>
      </c>
      <c r="D33" s="252">
        <v>0</v>
      </c>
      <c r="E33" s="252">
        <v>0</v>
      </c>
      <c r="F33" s="252">
        <v>0</v>
      </c>
      <c r="G33" s="252">
        <v>0</v>
      </c>
    </row>
    <row r="34" spans="1:7" ht="15.75" customHeight="1">
      <c r="A34" s="314" t="s">
        <v>405</v>
      </c>
      <c r="B34" s="252">
        <v>5746</v>
      </c>
      <c r="C34" s="252">
        <v>53</v>
      </c>
      <c r="D34" s="252">
        <v>4014</v>
      </c>
      <c r="E34" s="252">
        <v>693</v>
      </c>
      <c r="F34" s="252">
        <v>973</v>
      </c>
      <c r="G34" s="252">
        <v>13</v>
      </c>
    </row>
    <row r="35" spans="1:7" ht="15.75" customHeight="1">
      <c r="A35" s="405" t="s">
        <v>406</v>
      </c>
      <c r="B35" s="406">
        <v>845557</v>
      </c>
      <c r="C35" s="406">
        <v>84956</v>
      </c>
      <c r="D35" s="406">
        <v>117061</v>
      </c>
      <c r="E35" s="406">
        <v>108715</v>
      </c>
      <c r="F35" s="406">
        <v>261520</v>
      </c>
      <c r="G35" s="406">
        <v>273305</v>
      </c>
    </row>
    <row r="36" spans="1:7" ht="15.75" customHeight="1">
      <c r="A36" s="402" t="str">
        <f>+CONCATENATE("%"," ","of ",A35)</f>
        <v>% of Credit risk exposure on-balance sheet</v>
      </c>
      <c r="B36" s="403">
        <v>1</v>
      </c>
      <c r="C36" s="403">
        <v>0.10047341574843564</v>
      </c>
      <c r="D36" s="403">
        <v>0.13844247046621339</v>
      </c>
      <c r="E36" s="403">
        <v>0.12857205368768754</v>
      </c>
      <c r="F36" s="403">
        <v>0.30928725088905895</v>
      </c>
      <c r="G36" s="403">
        <v>0.32322480920860452</v>
      </c>
    </row>
    <row r="37" spans="1:7" ht="15.75" customHeight="1">
      <c r="A37" s="313" t="s">
        <v>407</v>
      </c>
      <c r="B37" s="375"/>
      <c r="C37" s="375"/>
      <c r="D37" s="375"/>
      <c r="E37" s="375"/>
      <c r="F37" s="375"/>
      <c r="G37" s="375"/>
    </row>
    <row r="38" spans="1:7" ht="15.75" customHeight="1">
      <c r="A38" s="314" t="s">
        <v>408</v>
      </c>
      <c r="B38" s="252">
        <v>9922</v>
      </c>
      <c r="C38" s="375">
        <v>2216</v>
      </c>
      <c r="D38" s="375">
        <v>2698</v>
      </c>
      <c r="E38" s="375">
        <v>2650</v>
      </c>
      <c r="F38" s="375">
        <v>1106</v>
      </c>
      <c r="G38" s="375">
        <v>1252</v>
      </c>
    </row>
    <row r="39" spans="1:7" ht="15.75" customHeight="1">
      <c r="A39" s="314" t="s">
        <v>409</v>
      </c>
      <c r="B39" s="252">
        <v>37371</v>
      </c>
      <c r="C39" s="375">
        <v>949</v>
      </c>
      <c r="D39" s="375">
        <v>8909</v>
      </c>
      <c r="E39" s="375">
        <v>16108</v>
      </c>
      <c r="F39" s="375">
        <v>11345</v>
      </c>
      <c r="G39" s="375">
        <v>60</v>
      </c>
    </row>
    <row r="40" spans="1:7" ht="15.75" customHeight="1">
      <c r="A40" s="314" t="s">
        <v>410</v>
      </c>
      <c r="B40" s="252">
        <v>48585</v>
      </c>
      <c r="C40" s="375">
        <v>3301</v>
      </c>
      <c r="D40" s="375">
        <v>25011</v>
      </c>
      <c r="E40" s="375">
        <v>14198</v>
      </c>
      <c r="F40" s="375">
        <v>6075</v>
      </c>
      <c r="G40" s="375">
        <v>0</v>
      </c>
    </row>
    <row r="41" spans="1:7" ht="15.75" customHeight="1">
      <c r="A41" s="405" t="s">
        <v>411</v>
      </c>
      <c r="B41" s="406">
        <v>95878</v>
      </c>
      <c r="C41" s="406">
        <v>6466</v>
      </c>
      <c r="D41" s="406">
        <v>36618</v>
      </c>
      <c r="E41" s="406">
        <v>32956</v>
      </c>
      <c r="F41" s="406">
        <v>18526</v>
      </c>
      <c r="G41" s="406">
        <v>1312</v>
      </c>
    </row>
    <row r="42" spans="1:7" ht="15.75" customHeight="1">
      <c r="A42" s="410" t="str">
        <f>+CONCATENATE("%"," ","of ",A41)</f>
        <v>% of Credit risk exposure off-balance sheet</v>
      </c>
      <c r="B42" s="403">
        <v>1</v>
      </c>
      <c r="C42" s="403">
        <v>6.7439871503368859E-2</v>
      </c>
      <c r="D42" s="403">
        <v>0.3819228603016333</v>
      </c>
      <c r="E42" s="403">
        <v>0.34372848828719832</v>
      </c>
      <c r="F42" s="403">
        <v>0.19322472308558794</v>
      </c>
      <c r="G42" s="403">
        <v>1.3684056822211561E-2</v>
      </c>
    </row>
    <row r="43" spans="1:7" ht="15.75" customHeight="1">
      <c r="A43" s="405" t="s">
        <v>412</v>
      </c>
      <c r="B43" s="406">
        <v>941435</v>
      </c>
      <c r="C43" s="406">
        <v>91422</v>
      </c>
      <c r="D43" s="406">
        <v>153679</v>
      </c>
      <c r="E43" s="406">
        <v>141671</v>
      </c>
      <c r="F43" s="406">
        <v>280046</v>
      </c>
      <c r="G43" s="406">
        <v>274617</v>
      </c>
    </row>
    <row r="44" spans="1:7" ht="15.75" customHeight="1">
      <c r="A44" s="402" t="str">
        <f>+CONCATENATE("%"," ","of ",A43)</f>
        <v>% of Total credit risk exposure</v>
      </c>
      <c r="B44" s="403">
        <v>1</v>
      </c>
      <c r="C44" s="403">
        <v>9.7109200316538052E-2</v>
      </c>
      <c r="D44" s="403">
        <v>0.16323909776033396</v>
      </c>
      <c r="E44" s="403">
        <v>0.15048410139839713</v>
      </c>
      <c r="F44" s="403">
        <v>0.29746716448825461</v>
      </c>
      <c r="G44" s="403">
        <v>0.29170043603647622</v>
      </c>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6"/>
  <sheetViews>
    <sheetView showGridLines="0" zoomScaleNormal="100" zoomScaleSheetLayoutView="100" workbookViewId="0"/>
  </sheetViews>
  <sheetFormatPr defaultRowHeight="12.75"/>
  <cols>
    <col min="1" max="1" width="21" style="247" customWidth="1"/>
    <col min="2" max="2" width="12" style="247" customWidth="1"/>
    <col min="3" max="3" width="8.28515625" style="247" customWidth="1"/>
    <col min="4" max="4" width="9.28515625" style="247" customWidth="1"/>
    <col min="5" max="5" width="2.28515625" style="247" customWidth="1"/>
    <col min="6" max="6" width="12" style="247" customWidth="1"/>
    <col min="7" max="7" width="8.140625" style="247" customWidth="1"/>
    <col min="8" max="8" width="9.28515625" style="247" customWidth="1"/>
    <col min="9" max="16384" width="9.140625" style="247"/>
  </cols>
  <sheetData>
    <row r="1" spans="1:8">
      <c r="A1" s="1" t="s">
        <v>452</v>
      </c>
      <c r="B1" s="1"/>
    </row>
    <row r="2" spans="1:8">
      <c r="A2" s="1"/>
      <c r="B2" s="1"/>
    </row>
    <row r="3" spans="1:8" ht="20.25" customHeight="1">
      <c r="A3" s="390" t="s">
        <v>400</v>
      </c>
      <c r="B3" s="618">
        <v>2014</v>
      </c>
      <c r="C3" s="618"/>
      <c r="D3" s="618"/>
      <c r="E3" s="411"/>
      <c r="F3" s="618">
        <v>2013</v>
      </c>
      <c r="G3" s="618"/>
      <c r="H3" s="619"/>
    </row>
    <row r="4" spans="1:8" ht="3.75" customHeight="1">
      <c r="A4" s="390"/>
      <c r="B4" s="411"/>
      <c r="C4" s="411"/>
      <c r="D4" s="411"/>
      <c r="E4" s="411"/>
      <c r="F4" s="411"/>
      <c r="G4" s="411"/>
      <c r="H4" s="416"/>
    </row>
    <row r="5" spans="1:8" s="1" customFormat="1" ht="24.75" customHeight="1" thickBot="1">
      <c r="A5" s="386" t="s">
        <v>445</v>
      </c>
      <c r="B5" s="417" t="s">
        <v>446</v>
      </c>
      <c r="C5" s="418" t="s">
        <v>447</v>
      </c>
      <c r="D5" s="418" t="s">
        <v>448</v>
      </c>
      <c r="E5" s="418"/>
      <c r="F5" s="417" t="s">
        <v>446</v>
      </c>
      <c r="G5" s="418" t="s">
        <v>447</v>
      </c>
      <c r="H5" s="419" t="s">
        <v>448</v>
      </c>
    </row>
    <row r="6" spans="1:8" s="1" customFormat="1" ht="15.75" customHeight="1" thickTop="1">
      <c r="A6" s="313" t="s">
        <v>449</v>
      </c>
      <c r="B6" s="412">
        <v>0.89771791984598293</v>
      </c>
      <c r="C6" s="412">
        <v>3.8494681834955691E-2</v>
      </c>
      <c r="D6" s="413">
        <v>6.3787398319061342E-2</v>
      </c>
      <c r="E6" s="413"/>
      <c r="F6" s="413">
        <v>0.74384085032957648</v>
      </c>
      <c r="G6" s="412">
        <v>4.6776642026522326E-2</v>
      </c>
      <c r="H6" s="412">
        <v>0.20938250764390121</v>
      </c>
    </row>
    <row r="7" spans="1:8" s="1" customFormat="1" ht="15.75" customHeight="1">
      <c r="A7" s="313" t="s">
        <v>450</v>
      </c>
      <c r="B7" s="412"/>
      <c r="C7" s="412"/>
      <c r="D7" s="413"/>
      <c r="E7" s="413"/>
      <c r="F7" s="413"/>
      <c r="G7" s="412"/>
      <c r="H7" s="412"/>
    </row>
    <row r="8" spans="1:8" s="1" customFormat="1" ht="15.75" customHeight="1">
      <c r="A8" s="444" t="s">
        <v>451</v>
      </c>
      <c r="B8" s="412">
        <v>0.94293962726167346</v>
      </c>
      <c r="C8" s="412">
        <v>4.7279482793944456E-2</v>
      </c>
      <c r="D8" s="413">
        <v>9.7808899443820856E-3</v>
      </c>
      <c r="E8" s="413"/>
      <c r="F8" s="413">
        <v>0.90989409918231046</v>
      </c>
      <c r="G8" s="412">
        <v>6.4517827585114831E-2</v>
      </c>
      <c r="H8" s="412">
        <v>2.5588073232574754E-2</v>
      </c>
    </row>
    <row r="9" spans="1:8" s="1" customFormat="1" ht="15.75" customHeight="1">
      <c r="A9" s="444" t="s">
        <v>23</v>
      </c>
      <c r="B9" s="413">
        <v>0.89740429785773823</v>
      </c>
      <c r="C9" s="413">
        <v>0.10259457739952663</v>
      </c>
      <c r="D9" s="413">
        <v>1.1247427350939257E-6</v>
      </c>
      <c r="E9" s="413"/>
      <c r="F9" s="413">
        <v>0.88596166922763031</v>
      </c>
      <c r="G9" s="413">
        <v>0.11392991357599426</v>
      </c>
      <c r="H9" s="413">
        <v>1.0841719637542677E-4</v>
      </c>
    </row>
    <row r="10" spans="1:8" s="1" customFormat="1" ht="15.75" customHeight="1">
      <c r="A10" s="414" t="s">
        <v>21</v>
      </c>
      <c r="B10" s="415">
        <v>0.90031009825759323</v>
      </c>
      <c r="C10" s="415">
        <v>7.046030193962928E-2</v>
      </c>
      <c r="D10" s="415">
        <v>2.9229599802777461E-2</v>
      </c>
      <c r="E10" s="415"/>
      <c r="F10" s="415">
        <v>0.81726817904227589</v>
      </c>
      <c r="G10" s="415">
        <v>7.9446444222956616E-2</v>
      </c>
      <c r="H10" s="415">
        <v>0.10328537673476744</v>
      </c>
    </row>
    <row r="11" spans="1:8">
      <c r="A11" s="260"/>
      <c r="B11" s="260"/>
    </row>
    <row r="12" spans="1:8">
      <c r="A12" s="262"/>
      <c r="B12" s="262"/>
    </row>
    <row r="13" spans="1:8">
      <c r="A13" s="260"/>
      <c r="B13" s="260"/>
    </row>
    <row r="14" spans="1:8">
      <c r="A14" s="260"/>
      <c r="B14" s="260"/>
    </row>
    <row r="15" spans="1:8">
      <c r="A15" s="260"/>
      <c r="B15" s="260"/>
    </row>
    <row r="16" spans="1:8">
      <c r="A16" s="260"/>
      <c r="B16" s="260"/>
    </row>
    <row r="17" spans="1:2">
      <c r="A17" s="260"/>
      <c r="B17" s="260"/>
    </row>
    <row r="18" spans="1:2">
      <c r="A18" s="260"/>
      <c r="B18" s="260"/>
    </row>
    <row r="19" spans="1:2">
      <c r="A19" s="260"/>
      <c r="B19" s="260"/>
    </row>
    <row r="20" spans="1:2">
      <c r="A20" s="260"/>
      <c r="B20" s="260"/>
    </row>
    <row r="21" spans="1:2">
      <c r="A21" s="260"/>
      <c r="B21" s="260"/>
    </row>
    <row r="22" spans="1:2">
      <c r="A22" s="259"/>
      <c r="B22" s="259"/>
    </row>
    <row r="23" spans="1:2">
      <c r="A23" s="260"/>
      <c r="B23" s="260"/>
    </row>
    <row r="24" spans="1:2">
      <c r="A24" s="259"/>
      <c r="B24" s="259"/>
    </row>
    <row r="25" spans="1:2">
      <c r="A25" s="259"/>
      <c r="B25" s="259"/>
    </row>
    <row r="26" spans="1:2">
      <c r="A26" s="260"/>
      <c r="B26" s="260"/>
    </row>
    <row r="27" spans="1:2">
      <c r="A27" s="260"/>
      <c r="B27" s="260"/>
    </row>
    <row r="28" spans="1:2">
      <c r="A28" s="260"/>
      <c r="B28" s="260"/>
    </row>
    <row r="29" spans="1:2">
      <c r="A29" s="260"/>
      <c r="B29" s="260"/>
    </row>
    <row r="30" spans="1:2">
      <c r="A30" s="260"/>
      <c r="B30" s="260"/>
    </row>
    <row r="31" spans="1:2">
      <c r="A31" s="259"/>
      <c r="B31" s="259"/>
    </row>
    <row r="32" spans="1:2">
      <c r="A32" s="257"/>
      <c r="B32" s="257"/>
    </row>
    <row r="33" spans="1:2">
      <c r="A33" s="260"/>
      <c r="B33" s="260"/>
    </row>
    <row r="34" spans="1:2">
      <c r="A34" s="260"/>
      <c r="B34" s="260"/>
    </row>
    <row r="35" spans="1:2">
      <c r="A35" s="260"/>
      <c r="B35" s="260"/>
    </row>
    <row r="36" spans="1:2">
      <c r="A36" s="260"/>
      <c r="B36" s="260"/>
    </row>
  </sheetData>
  <mergeCells count="2">
    <mergeCell ref="B3:D3"/>
    <mergeCell ref="F3:H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3"/>
  <sheetViews>
    <sheetView showGridLines="0" zoomScaleNormal="100" zoomScaleSheetLayoutView="100" workbookViewId="0"/>
  </sheetViews>
  <sheetFormatPr defaultRowHeight="12.75"/>
  <cols>
    <col min="1" max="1" width="40.140625" style="247" customWidth="1"/>
    <col min="2" max="7" width="10.7109375" style="247" customWidth="1"/>
    <col min="8" max="16384" width="9.140625" style="247"/>
  </cols>
  <sheetData>
    <row r="1" spans="1:10">
      <c r="A1" s="247" t="s">
        <v>463</v>
      </c>
      <c r="B1" s="1"/>
    </row>
    <row r="2" spans="1:10">
      <c r="A2" s="1"/>
      <c r="B2" s="1"/>
    </row>
    <row r="3" spans="1:10" ht="27.75" customHeight="1" thickBot="1">
      <c r="A3" s="376" t="s">
        <v>340</v>
      </c>
      <c r="B3" s="377" t="s">
        <v>308</v>
      </c>
      <c r="C3" s="377" t="s">
        <v>453</v>
      </c>
      <c r="D3" s="424" t="s">
        <v>454</v>
      </c>
      <c r="E3" s="424" t="s">
        <v>455</v>
      </c>
      <c r="F3" s="377" t="s">
        <v>12</v>
      </c>
      <c r="G3" s="377" t="s">
        <v>21</v>
      </c>
    </row>
    <row r="4" spans="1:10" ht="15.75" customHeight="1" thickTop="1">
      <c r="A4" s="313" t="s">
        <v>402</v>
      </c>
      <c r="B4" s="313"/>
      <c r="C4" s="313"/>
      <c r="D4" s="313"/>
      <c r="E4" s="313"/>
      <c r="F4" s="313"/>
      <c r="G4" s="313"/>
      <c r="H4" s="313"/>
      <c r="I4" s="313"/>
      <c r="J4" s="313"/>
    </row>
    <row r="5" spans="1:10" s="1" customFormat="1" ht="15.75" customHeight="1">
      <c r="A5" s="314" t="s">
        <v>277</v>
      </c>
      <c r="B5" s="375">
        <v>21063</v>
      </c>
      <c r="C5" s="420" t="s">
        <v>456</v>
      </c>
      <c r="D5" s="420" t="s">
        <v>456</v>
      </c>
      <c r="E5" s="420" t="s">
        <v>456</v>
      </c>
      <c r="F5" s="420" t="s">
        <v>456</v>
      </c>
      <c r="G5" s="375">
        <v>21063</v>
      </c>
      <c r="H5" s="247"/>
      <c r="I5" s="247"/>
      <c r="J5" s="351"/>
    </row>
    <row r="6" spans="1:10" s="1" customFormat="1" ht="15.75" customHeight="1">
      <c r="A6" s="314" t="s">
        <v>18</v>
      </c>
      <c r="B6" s="375">
        <v>34540</v>
      </c>
      <c r="C6" s="375">
        <v>21550</v>
      </c>
      <c r="D6" s="375">
        <v>32869</v>
      </c>
      <c r="E6" s="375">
        <v>10763</v>
      </c>
      <c r="F6" s="375">
        <v>9070</v>
      </c>
      <c r="G6" s="375">
        <v>108792</v>
      </c>
      <c r="H6" s="247"/>
      <c r="I6" s="247"/>
      <c r="J6" s="351"/>
    </row>
    <row r="7" spans="1:10" s="1" customFormat="1" ht="15.75" customHeight="1">
      <c r="A7" s="314" t="s">
        <v>19</v>
      </c>
      <c r="B7" s="375">
        <v>607977</v>
      </c>
      <c r="C7" s="375">
        <v>24161</v>
      </c>
      <c r="D7" s="375">
        <v>13579</v>
      </c>
      <c r="E7" s="375">
        <v>867</v>
      </c>
      <c r="F7" s="375">
        <v>924</v>
      </c>
      <c r="G7" s="375">
        <v>647508</v>
      </c>
      <c r="H7" s="247"/>
      <c r="I7" s="247"/>
      <c r="J7" s="351"/>
    </row>
    <row r="8" spans="1:10" s="1" customFormat="1" ht="15.75" customHeight="1">
      <c r="A8" s="314" t="s">
        <v>403</v>
      </c>
      <c r="B8" s="375">
        <v>46155</v>
      </c>
      <c r="C8" s="420">
        <v>1752</v>
      </c>
      <c r="D8" s="375">
        <v>11506</v>
      </c>
      <c r="E8" s="420">
        <v>7053</v>
      </c>
      <c r="F8" s="420" t="s">
        <v>456</v>
      </c>
      <c r="G8" s="375">
        <v>66466</v>
      </c>
      <c r="H8" s="247"/>
      <c r="I8" s="247"/>
      <c r="J8" s="351"/>
    </row>
    <row r="9" spans="1:10" s="1" customFormat="1" ht="15.75" customHeight="1">
      <c r="A9" s="314" t="s">
        <v>387</v>
      </c>
      <c r="B9" s="375">
        <v>984</v>
      </c>
      <c r="C9" s="420">
        <v>5</v>
      </c>
      <c r="D9" s="420">
        <v>37</v>
      </c>
      <c r="E9" s="420" t="s">
        <v>456</v>
      </c>
      <c r="F9" s="420" t="s">
        <v>456</v>
      </c>
      <c r="G9" s="375">
        <v>1026</v>
      </c>
      <c r="H9" s="247"/>
      <c r="I9" s="247"/>
      <c r="J9" s="351"/>
    </row>
    <row r="10" spans="1:10" s="1" customFormat="1" ht="15.75" customHeight="1">
      <c r="A10" s="314" t="s">
        <v>457</v>
      </c>
      <c r="B10" s="375">
        <v>3212</v>
      </c>
      <c r="C10" s="420" t="s">
        <v>456</v>
      </c>
      <c r="D10" s="420" t="s">
        <v>456</v>
      </c>
      <c r="E10" s="420" t="s">
        <v>456</v>
      </c>
      <c r="F10" s="420" t="s">
        <v>456</v>
      </c>
      <c r="G10" s="375">
        <v>3212</v>
      </c>
      <c r="H10" s="247"/>
      <c r="I10" s="247"/>
      <c r="J10" s="351"/>
    </row>
    <row r="11" spans="1:10" ht="15.75" customHeight="1">
      <c r="A11" s="314" t="s">
        <v>405</v>
      </c>
      <c r="B11" s="375">
        <v>3021</v>
      </c>
      <c r="C11" s="420">
        <v>53</v>
      </c>
      <c r="D11" s="420">
        <v>349</v>
      </c>
      <c r="E11" s="420">
        <v>86</v>
      </c>
      <c r="F11" s="420">
        <v>5</v>
      </c>
      <c r="G11" s="375">
        <v>3514</v>
      </c>
    </row>
    <row r="12" spans="1:10" ht="15.75" customHeight="1">
      <c r="A12" s="405" t="s">
        <v>406</v>
      </c>
      <c r="B12" s="406">
        <v>716952</v>
      </c>
      <c r="C12" s="406">
        <v>47521</v>
      </c>
      <c r="D12" s="406">
        <v>58340</v>
      </c>
      <c r="E12" s="406">
        <v>18769</v>
      </c>
      <c r="F12" s="406">
        <v>9999</v>
      </c>
      <c r="G12" s="406">
        <v>851581</v>
      </c>
    </row>
    <row r="13" spans="1:10" ht="15.75" customHeight="1">
      <c r="A13" s="402" t="str">
        <f>+CONCATENATE("%"," ","of ",A12)</f>
        <v>% of Credit risk exposure on-balance sheet</v>
      </c>
      <c r="B13" s="403">
        <v>0.8419069941673194</v>
      </c>
      <c r="C13" s="403">
        <v>5.5803264751092381E-2</v>
      </c>
      <c r="D13" s="403">
        <v>6.8507869480413486E-2</v>
      </c>
      <c r="E13" s="403">
        <v>2.2040181732565663E-2</v>
      </c>
      <c r="F13" s="403">
        <v>1.1741689868609092E-2</v>
      </c>
      <c r="G13" s="403">
        <v>1</v>
      </c>
    </row>
    <row r="14" spans="1:10" ht="15.75" customHeight="1">
      <c r="A14" s="313" t="s">
        <v>407</v>
      </c>
    </row>
    <row r="15" spans="1:10" ht="15.75" customHeight="1">
      <c r="A15" s="314" t="s">
        <v>408</v>
      </c>
      <c r="B15" s="375">
        <v>9238</v>
      </c>
      <c r="C15" s="421">
        <v>304</v>
      </c>
      <c r="D15" s="420" t="s">
        <v>456</v>
      </c>
      <c r="E15" s="420" t="s">
        <v>456</v>
      </c>
      <c r="F15" s="420" t="s">
        <v>456</v>
      </c>
      <c r="G15" s="375">
        <v>9542</v>
      </c>
    </row>
    <row r="16" spans="1:10" ht="15.75" customHeight="1">
      <c r="A16" s="314" t="s">
        <v>409</v>
      </c>
      <c r="B16" s="375">
        <v>38157.790137000004</v>
      </c>
      <c r="C16" s="421">
        <v>378.935992</v>
      </c>
      <c r="D16" s="422">
        <v>213.42015499999999</v>
      </c>
      <c r="E16" s="422">
        <v>81.333764000000002</v>
      </c>
      <c r="F16" s="422">
        <v>58.398383999999993</v>
      </c>
      <c r="G16" s="375">
        <v>38889.878432000005</v>
      </c>
    </row>
    <row r="17" spans="1:7" ht="15.75" customHeight="1">
      <c r="A17" s="314" t="s">
        <v>410</v>
      </c>
      <c r="B17" s="375">
        <v>48553.279561802796</v>
      </c>
      <c r="C17" s="421">
        <v>15.511035416800002</v>
      </c>
      <c r="D17" s="375">
        <v>7793.9382237237005</v>
      </c>
      <c r="E17" s="420" t="s">
        <v>456</v>
      </c>
      <c r="F17" s="420" t="s">
        <v>456</v>
      </c>
      <c r="G17" s="375">
        <v>56362.728820943295</v>
      </c>
    </row>
    <row r="18" spans="1:7" ht="15.75" customHeight="1">
      <c r="A18" s="405" t="s">
        <v>411</v>
      </c>
      <c r="B18" s="406">
        <v>95949.069698802807</v>
      </c>
      <c r="C18" s="406">
        <v>698.44702741679998</v>
      </c>
      <c r="D18" s="406">
        <v>8007.3583787237003</v>
      </c>
      <c r="E18" s="406">
        <v>81.333764000000002</v>
      </c>
      <c r="F18" s="406">
        <v>58.398383999999993</v>
      </c>
      <c r="G18" s="406">
        <v>104794.6072529433</v>
      </c>
    </row>
    <row r="19" spans="1:7" ht="15.75" customHeight="1">
      <c r="A19" s="402" t="str">
        <f>+CONCATENATE("%"," ","of ",A18)</f>
        <v>% of Credit risk exposure off-balance sheet</v>
      </c>
      <c r="B19" s="403">
        <v>0.91559167226239069</v>
      </c>
      <c r="C19" s="403">
        <v>6.6649138321684311E-3</v>
      </c>
      <c r="D19" s="403">
        <v>7.6410023269578145E-2</v>
      </c>
      <c r="E19" s="403">
        <v>7.7612547183543771E-4</v>
      </c>
      <c r="F19" s="403">
        <v>5.5726516402741506E-4</v>
      </c>
      <c r="G19" s="403">
        <v>1</v>
      </c>
    </row>
    <row r="20" spans="1:7" ht="15.75" customHeight="1">
      <c r="A20" s="405" t="s">
        <v>412</v>
      </c>
      <c r="B20" s="406">
        <v>812901.06969880278</v>
      </c>
      <c r="C20" s="406">
        <v>48219.447027416798</v>
      </c>
      <c r="D20" s="406">
        <v>66347.3583787237</v>
      </c>
      <c r="E20" s="406">
        <v>18850.333763999999</v>
      </c>
      <c r="F20" s="406">
        <v>10057.398384</v>
      </c>
      <c r="G20" s="406">
        <v>956375.60725294333</v>
      </c>
    </row>
    <row r="21" spans="1:7" ht="15.75" customHeight="1">
      <c r="A21" s="402" t="str">
        <f>+CONCATENATE("%"," ","of ",A20)</f>
        <v>% of Total credit risk exposure</v>
      </c>
      <c r="B21" s="403">
        <v>0.84998097351494428</v>
      </c>
      <c r="C21" s="403">
        <v>5.041894278955994E-2</v>
      </c>
      <c r="D21" s="403">
        <v>6.9373745916938762E-2</v>
      </c>
      <c r="E21" s="403">
        <v>1.9710178324335328E-2</v>
      </c>
      <c r="F21" s="403">
        <v>1.0516159454221638E-2</v>
      </c>
      <c r="G21" s="403">
        <v>1</v>
      </c>
    </row>
    <row r="23" spans="1:7">
      <c r="A23" s="318"/>
      <c r="B23" s="318"/>
      <c r="C23" s="318"/>
      <c r="D23" s="318"/>
      <c r="E23" s="318"/>
      <c r="F23" s="318"/>
      <c r="G23" s="318"/>
    </row>
    <row r="24" spans="1:7" ht="27.75" customHeight="1" thickBot="1">
      <c r="A24" s="376" t="s">
        <v>362</v>
      </c>
      <c r="B24" s="377" t="s">
        <v>308</v>
      </c>
      <c r="C24" s="377" t="s">
        <v>453</v>
      </c>
      <c r="D24" s="424" t="s">
        <v>454</v>
      </c>
      <c r="E24" s="424" t="s">
        <v>455</v>
      </c>
      <c r="F24" s="377" t="s">
        <v>12</v>
      </c>
      <c r="G24" s="377" t="s">
        <v>21</v>
      </c>
    </row>
    <row r="25" spans="1:7" ht="15.75" customHeight="1" thickTop="1">
      <c r="A25" s="313" t="s">
        <v>402</v>
      </c>
    </row>
    <row r="26" spans="1:7" ht="15.75" customHeight="1">
      <c r="A26" s="314" t="s">
        <v>277</v>
      </c>
      <c r="B26" s="375">
        <v>37999</v>
      </c>
      <c r="C26" s="420" t="s">
        <v>456</v>
      </c>
      <c r="D26" s="420" t="s">
        <v>456</v>
      </c>
      <c r="E26" s="420" t="s">
        <v>456</v>
      </c>
      <c r="F26" s="420" t="s">
        <v>456</v>
      </c>
      <c r="G26" s="375">
        <v>37999</v>
      </c>
    </row>
    <row r="27" spans="1:7" ht="15.75" customHeight="1">
      <c r="A27" s="314" t="s">
        <v>18</v>
      </c>
      <c r="B27" s="375">
        <v>24945.854404000002</v>
      </c>
      <c r="C27" s="375">
        <v>26858.234412999998</v>
      </c>
      <c r="D27" s="375">
        <v>38936.980898000002</v>
      </c>
      <c r="E27" s="375">
        <v>7099.5688700000001</v>
      </c>
      <c r="F27" s="375">
        <v>4466.5937960000001</v>
      </c>
      <c r="G27" s="375">
        <v>102307</v>
      </c>
    </row>
    <row r="28" spans="1:7" ht="15.75" customHeight="1">
      <c r="A28" s="314" t="s">
        <v>19</v>
      </c>
      <c r="B28" s="375">
        <v>598490.30712935224</v>
      </c>
      <c r="C28" s="375">
        <v>18061.326031132103</v>
      </c>
      <c r="D28" s="375">
        <v>15209.007640596046</v>
      </c>
      <c r="E28" s="375">
        <v>3057.7355256436012</v>
      </c>
      <c r="F28" s="375">
        <v>955.62367327611651</v>
      </c>
      <c r="G28" s="375">
        <v>635774</v>
      </c>
    </row>
    <row r="29" spans="1:7" ht="15.75" customHeight="1">
      <c r="A29" s="314" t="s">
        <v>403</v>
      </c>
      <c r="B29" s="375">
        <v>47959.635823999997</v>
      </c>
      <c r="C29" s="375">
        <v>2840.6729260000002</v>
      </c>
      <c r="D29" s="420">
        <v>7919.4822679999997</v>
      </c>
      <c r="E29" s="420">
        <v>3450.8865139999998</v>
      </c>
      <c r="F29" s="420" t="s">
        <v>456</v>
      </c>
      <c r="G29" s="375">
        <v>62171</v>
      </c>
    </row>
    <row r="30" spans="1:7" ht="15.75" customHeight="1">
      <c r="A30" s="314" t="s">
        <v>387</v>
      </c>
      <c r="B30" s="375">
        <v>1047.868371</v>
      </c>
      <c r="C30" s="420" t="s">
        <v>456</v>
      </c>
      <c r="D30" s="375">
        <v>22.066199999999998</v>
      </c>
      <c r="E30" s="420" t="s">
        <v>456</v>
      </c>
      <c r="F30" s="420" t="s">
        <v>456</v>
      </c>
      <c r="G30" s="375">
        <v>1070</v>
      </c>
    </row>
    <row r="31" spans="1:7" ht="15.75" customHeight="1">
      <c r="A31" s="314" t="s">
        <v>457</v>
      </c>
      <c r="B31" s="375">
        <v>490.03734200000002</v>
      </c>
      <c r="C31" s="420" t="s">
        <v>456</v>
      </c>
      <c r="D31" s="420" t="s">
        <v>456</v>
      </c>
      <c r="E31" s="420" t="s">
        <v>456</v>
      </c>
      <c r="F31" s="420" t="s">
        <v>456</v>
      </c>
      <c r="G31" s="375">
        <v>490</v>
      </c>
    </row>
    <row r="32" spans="1:7" ht="15.75" customHeight="1">
      <c r="A32" s="314" t="s">
        <v>405</v>
      </c>
      <c r="B32" s="375">
        <v>5184.2857299999996</v>
      </c>
      <c r="C32" s="375">
        <v>5.539472</v>
      </c>
      <c r="D32" s="375">
        <v>549.26077999999995</v>
      </c>
      <c r="E32" s="375">
        <v>5.9463309999999998</v>
      </c>
      <c r="F32" s="375">
        <v>1.4051880000000001</v>
      </c>
      <c r="G32" s="375">
        <v>5746</v>
      </c>
    </row>
    <row r="33" spans="1:7" ht="15.75" customHeight="1">
      <c r="A33" s="405" t="s">
        <v>406</v>
      </c>
      <c r="B33" s="406">
        <v>716116.98880035232</v>
      </c>
      <c r="C33" s="406">
        <v>47765.772842132101</v>
      </c>
      <c r="D33" s="406">
        <v>62636.797786596049</v>
      </c>
      <c r="E33" s="406">
        <v>13614.1372406436</v>
      </c>
      <c r="F33" s="406">
        <v>5423.6226572761161</v>
      </c>
      <c r="G33" s="406">
        <v>845557</v>
      </c>
    </row>
    <row r="34" spans="1:7" ht="15.75" customHeight="1">
      <c r="A34" s="402" t="str">
        <f>+CONCATENATE("%"," ","of ",A33)</f>
        <v>% of Credit risk exposure on-balance sheet</v>
      </c>
      <c r="B34" s="403">
        <v>0.84691746245416022</v>
      </c>
      <c r="C34" s="403">
        <v>5.6490305020397327E-2</v>
      </c>
      <c r="D34" s="403">
        <v>7.407755809081594E-2</v>
      </c>
      <c r="E34" s="403">
        <v>1.6100791833836867E-2</v>
      </c>
      <c r="F34" s="403">
        <v>6.4142602536270367E-3</v>
      </c>
      <c r="G34" s="403">
        <v>1</v>
      </c>
    </row>
    <row r="35" spans="1:7" ht="15.75" customHeight="1">
      <c r="A35" s="313" t="s">
        <v>407</v>
      </c>
      <c r="B35" s="375"/>
      <c r="C35" s="375"/>
      <c r="D35" s="375"/>
      <c r="E35" s="375"/>
      <c r="F35" s="375"/>
      <c r="G35" s="375"/>
    </row>
    <row r="36" spans="1:7" ht="15.75" customHeight="1">
      <c r="A36" s="314" t="s">
        <v>408</v>
      </c>
      <c r="B36" s="375">
        <v>9917.0316160000002</v>
      </c>
      <c r="C36" s="375">
        <v>4.1628100000000003</v>
      </c>
      <c r="D36" s="423" t="s">
        <v>456</v>
      </c>
      <c r="E36" s="423">
        <v>0.39</v>
      </c>
      <c r="F36" s="423" t="s">
        <v>456</v>
      </c>
      <c r="G36" s="375">
        <v>9921.5844259999994</v>
      </c>
    </row>
    <row r="37" spans="1:7" ht="15.75" customHeight="1">
      <c r="A37" s="314" t="s">
        <v>409</v>
      </c>
      <c r="B37" s="375">
        <v>36599.994790999997</v>
      </c>
      <c r="C37" s="375">
        <v>398.57383600000003</v>
      </c>
      <c r="D37" s="375">
        <v>223.59947099999999</v>
      </c>
      <c r="E37" s="375">
        <v>68.297663</v>
      </c>
      <c r="F37" s="375">
        <v>80.748693000000003</v>
      </c>
      <c r="G37" s="375">
        <v>37371.214454000001</v>
      </c>
    </row>
    <row r="38" spans="1:7" ht="15.75" customHeight="1">
      <c r="A38" s="314" t="s">
        <v>410</v>
      </c>
      <c r="B38" s="375">
        <v>48447.804572000001</v>
      </c>
      <c r="C38" s="375">
        <v>39.687967</v>
      </c>
      <c r="D38" s="375">
        <v>97.887916000000004</v>
      </c>
      <c r="E38" s="420">
        <v>7.6788999999999996E-2</v>
      </c>
      <c r="F38" s="420" t="s">
        <v>456</v>
      </c>
      <c r="G38" s="375">
        <v>48585.457243999997</v>
      </c>
    </row>
    <row r="39" spans="1:7" ht="15.75" customHeight="1">
      <c r="A39" s="405" t="s">
        <v>411</v>
      </c>
      <c r="B39" s="406">
        <v>94964.830978999991</v>
      </c>
      <c r="C39" s="406">
        <v>442.42461300000002</v>
      </c>
      <c r="D39" s="406">
        <v>321.48738700000001</v>
      </c>
      <c r="E39" s="406">
        <v>68.764452000000006</v>
      </c>
      <c r="F39" s="406">
        <v>80.748693000000003</v>
      </c>
      <c r="G39" s="406">
        <v>95878.256124000007</v>
      </c>
    </row>
    <row r="40" spans="1:7" ht="15.75" customHeight="1">
      <c r="A40" s="402" t="str">
        <f>+CONCATENATE("%"," ","of ",A39)</f>
        <v>% of Credit risk exposure off-balance sheet</v>
      </c>
      <c r="B40" s="403">
        <v>0.99047307302065779</v>
      </c>
      <c r="C40" s="403">
        <v>4.6144415938042223E-3</v>
      </c>
      <c r="D40" s="403">
        <v>3.3530792068664468E-3</v>
      </c>
      <c r="E40" s="403">
        <v>7.1720591070269853E-4</v>
      </c>
      <c r="F40" s="403">
        <v>8.4220026796865354E-4</v>
      </c>
      <c r="G40" s="403">
        <v>1</v>
      </c>
    </row>
    <row r="41" spans="1:7" ht="15.75" customHeight="1">
      <c r="A41" s="405" t="s">
        <v>412</v>
      </c>
      <c r="B41" s="406">
        <v>811081.81977935228</v>
      </c>
      <c r="C41" s="406">
        <v>48208.197455132104</v>
      </c>
      <c r="D41" s="406">
        <v>62958.28517359605</v>
      </c>
      <c r="E41" s="406">
        <v>13682.9016926436</v>
      </c>
      <c r="F41" s="406">
        <v>5504.3713502761166</v>
      </c>
      <c r="G41" s="406">
        <v>941435.25612400007</v>
      </c>
    </row>
    <row r="42" spans="1:7" ht="15.75" customHeight="1">
      <c r="A42" s="402" t="str">
        <f>+CONCATENATE("%"," ","of ",A41)</f>
        <v>% of Total credit risk exposure</v>
      </c>
      <c r="B42" s="403">
        <v>0.86153754546932071</v>
      </c>
      <c r="C42" s="403">
        <v>5.1207129902496894E-2</v>
      </c>
      <c r="D42" s="403">
        <v>6.6874790129278494E-2</v>
      </c>
      <c r="E42" s="403">
        <v>1.4534086761290118E-2</v>
      </c>
      <c r="F42" s="403">
        <v>5.8467869292873759E-3</v>
      </c>
      <c r="G42" s="403">
        <v>1</v>
      </c>
    </row>
    <row r="43" spans="1:7" ht="15.75" customHeight="1"/>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71"/>
  <sheetViews>
    <sheetView showGridLines="0" zoomScaleNormal="100" zoomScaleSheetLayoutView="100" workbookViewId="0"/>
  </sheetViews>
  <sheetFormatPr defaultRowHeight="15"/>
  <cols>
    <col min="1" max="1" width="38" style="250" customWidth="1"/>
    <col min="2" max="2" width="10" style="250" customWidth="1"/>
    <col min="3" max="3" width="8.5703125" style="250" customWidth="1"/>
    <col min="4" max="4" width="9.140625" style="250"/>
    <col min="5" max="5" width="9.42578125" style="250" customWidth="1"/>
    <col min="6" max="6" width="10.42578125" style="250" customWidth="1"/>
    <col min="7" max="7" width="11.28515625" style="250" customWidth="1"/>
    <col min="8" max="16384" width="9.140625" style="250"/>
  </cols>
  <sheetData>
    <row r="1" spans="1:10" s="247" customFormat="1">
      <c r="A1" s="445" t="s">
        <v>464</v>
      </c>
      <c r="B1" s="446"/>
      <c r="C1" s="446"/>
      <c r="D1" s="446"/>
      <c r="E1" s="446"/>
      <c r="F1" s="446"/>
      <c r="G1" s="446"/>
    </row>
    <row r="2" spans="1:10" s="247" customFormat="1">
      <c r="A2"/>
      <c r="B2"/>
      <c r="C2"/>
    </row>
    <row r="3" spans="1:10" ht="32.25" customHeight="1" thickBot="1">
      <c r="A3" s="441" t="s">
        <v>340</v>
      </c>
      <c r="B3" s="442" t="s">
        <v>390</v>
      </c>
      <c r="C3" s="442" t="s">
        <v>164</v>
      </c>
      <c r="D3" s="443" t="s">
        <v>165</v>
      </c>
      <c r="E3" s="443" t="s">
        <v>172</v>
      </c>
      <c r="F3" s="442" t="s">
        <v>388</v>
      </c>
      <c r="G3" s="443" t="s">
        <v>458</v>
      </c>
    </row>
    <row r="4" spans="1:10" s="247" customFormat="1" ht="15.75" customHeight="1" thickTop="1">
      <c r="A4" s="425" t="s">
        <v>277</v>
      </c>
      <c r="B4" s="426">
        <v>0</v>
      </c>
      <c r="C4" s="426">
        <v>0</v>
      </c>
      <c r="D4" s="426">
        <v>0</v>
      </c>
      <c r="E4" s="426">
        <v>0</v>
      </c>
      <c r="F4" s="426">
        <v>0</v>
      </c>
      <c r="G4" s="427">
        <v>1</v>
      </c>
    </row>
    <row r="5" spans="1:10" customFormat="1" ht="15.75" customHeight="1">
      <c r="A5" s="425" t="s">
        <v>18</v>
      </c>
      <c r="B5" s="426">
        <v>0</v>
      </c>
      <c r="C5" s="426">
        <v>0</v>
      </c>
      <c r="D5" s="426">
        <v>0</v>
      </c>
      <c r="E5" s="426">
        <v>0</v>
      </c>
      <c r="F5" s="426">
        <v>0</v>
      </c>
      <c r="G5" s="427">
        <v>1</v>
      </c>
      <c r="H5" s="250"/>
      <c r="I5" s="250"/>
      <c r="J5" s="279"/>
    </row>
    <row r="6" spans="1:10" customFormat="1" ht="15.75" customHeight="1">
      <c r="A6" s="428" t="s">
        <v>19</v>
      </c>
      <c r="B6" s="429">
        <v>20455</v>
      </c>
      <c r="C6" s="429">
        <v>400903</v>
      </c>
      <c r="D6" s="429">
        <v>57817</v>
      </c>
      <c r="E6" s="429">
        <v>68406</v>
      </c>
      <c r="F6" s="429">
        <v>547581</v>
      </c>
      <c r="G6" s="430">
        <v>0.18781071784620701</v>
      </c>
      <c r="H6" s="250"/>
      <c r="I6" s="250"/>
      <c r="J6" s="279"/>
    </row>
    <row r="7" spans="1:10" customFormat="1" ht="15.75" customHeight="1">
      <c r="A7" s="431" t="s">
        <v>23</v>
      </c>
      <c r="B7" s="355">
        <v>589</v>
      </c>
      <c r="C7" s="375">
        <v>282889</v>
      </c>
      <c r="D7" s="375">
        <v>43</v>
      </c>
      <c r="E7" s="375">
        <v>1093</v>
      </c>
      <c r="F7" s="375">
        <v>284614</v>
      </c>
      <c r="G7" s="432">
        <v>0.14893756989671736</v>
      </c>
      <c r="H7" s="250"/>
      <c r="I7" s="250"/>
      <c r="J7" s="279"/>
    </row>
    <row r="8" spans="1:10" customFormat="1" ht="15.75" customHeight="1">
      <c r="A8" s="431" t="s">
        <v>298</v>
      </c>
      <c r="B8" s="355">
        <v>754</v>
      </c>
      <c r="C8" s="375">
        <v>67907</v>
      </c>
      <c r="D8" s="375">
        <v>11</v>
      </c>
      <c r="E8" s="375">
        <v>3034</v>
      </c>
      <c r="F8" s="375">
        <v>71706</v>
      </c>
      <c r="G8" s="432">
        <v>0.13841502080824286</v>
      </c>
      <c r="H8" s="250"/>
      <c r="I8" s="250"/>
      <c r="J8" s="279"/>
    </row>
    <row r="9" spans="1:10" customFormat="1" ht="15.75" customHeight="1">
      <c r="A9" s="431" t="s">
        <v>148</v>
      </c>
      <c r="B9" s="355">
        <v>100</v>
      </c>
      <c r="C9" s="375">
        <v>7980</v>
      </c>
      <c r="D9" s="375">
        <v>57462</v>
      </c>
      <c r="E9" s="375">
        <v>3190</v>
      </c>
      <c r="F9" s="375">
        <v>68732</v>
      </c>
      <c r="G9" s="432">
        <v>0.11891004071397915</v>
      </c>
      <c r="H9" s="250"/>
      <c r="I9" s="250"/>
      <c r="J9" s="279"/>
    </row>
    <row r="10" spans="1:10" customFormat="1" ht="15.75" customHeight="1">
      <c r="A10" s="431" t="s">
        <v>297</v>
      </c>
      <c r="B10" s="355">
        <v>33</v>
      </c>
      <c r="C10" s="375">
        <v>2077</v>
      </c>
      <c r="D10" s="433">
        <v>0</v>
      </c>
      <c r="E10" s="375">
        <v>18603</v>
      </c>
      <c r="F10" s="375">
        <v>20713</v>
      </c>
      <c r="G10" s="432">
        <v>0.12749500259372393</v>
      </c>
      <c r="H10" s="250"/>
      <c r="I10" s="250"/>
      <c r="J10" s="279"/>
    </row>
    <row r="11" spans="1:10">
      <c r="A11" s="431" t="s">
        <v>299</v>
      </c>
      <c r="B11" s="355">
        <v>367</v>
      </c>
      <c r="C11" s="375">
        <v>16826</v>
      </c>
      <c r="D11" s="433">
        <v>5</v>
      </c>
      <c r="E11" s="375">
        <v>30632</v>
      </c>
      <c r="F11" s="375">
        <v>47830</v>
      </c>
      <c r="G11" s="432">
        <v>0.14884756188832837</v>
      </c>
    </row>
    <row r="12" spans="1:10">
      <c r="A12" s="431" t="s">
        <v>373</v>
      </c>
      <c r="B12" s="355">
        <v>12108</v>
      </c>
      <c r="C12" s="375">
        <v>2584</v>
      </c>
      <c r="D12" s="433">
        <v>0</v>
      </c>
      <c r="E12" s="375">
        <v>2886</v>
      </c>
      <c r="F12" s="375">
        <v>17578</v>
      </c>
      <c r="G12" s="432">
        <v>0.492553747709229</v>
      </c>
    </row>
    <row r="13" spans="1:10">
      <c r="A13" s="431" t="s">
        <v>296</v>
      </c>
      <c r="B13" s="355">
        <v>6007</v>
      </c>
      <c r="C13" s="375">
        <v>10391</v>
      </c>
      <c r="D13" s="375">
        <v>47</v>
      </c>
      <c r="E13" s="375">
        <v>4325</v>
      </c>
      <c r="F13" s="375">
        <v>20770</v>
      </c>
      <c r="G13" s="432">
        <v>0.19392832276417582</v>
      </c>
    </row>
    <row r="14" spans="1:10">
      <c r="A14" s="431" t="s">
        <v>149</v>
      </c>
      <c r="B14" s="355">
        <v>86</v>
      </c>
      <c r="C14" s="375">
        <v>601</v>
      </c>
      <c r="D14" s="375">
        <v>153</v>
      </c>
      <c r="E14" s="375">
        <v>3019</v>
      </c>
      <c r="F14" s="375">
        <v>3859</v>
      </c>
      <c r="G14" s="432">
        <v>0.30934952339576538</v>
      </c>
    </row>
    <row r="15" spans="1:10">
      <c r="A15" s="431" t="s">
        <v>150</v>
      </c>
      <c r="B15" s="355">
        <v>384</v>
      </c>
      <c r="C15" s="375">
        <v>3377</v>
      </c>
      <c r="D15" s="375">
        <v>96</v>
      </c>
      <c r="E15" s="375">
        <v>1348</v>
      </c>
      <c r="F15" s="375">
        <v>5205</v>
      </c>
      <c r="G15" s="432">
        <v>0.72423628060786482</v>
      </c>
    </row>
    <row r="16" spans="1:10">
      <c r="A16" s="431" t="s">
        <v>179</v>
      </c>
      <c r="B16" s="355">
        <v>22</v>
      </c>
      <c r="C16" s="375">
        <v>3718</v>
      </c>
      <c r="D16" s="433">
        <v>0</v>
      </c>
      <c r="E16" s="375">
        <v>152</v>
      </c>
      <c r="F16" s="375">
        <v>3892</v>
      </c>
      <c r="G16" s="432">
        <v>0.50294297944958721</v>
      </c>
    </row>
    <row r="17" spans="1:7">
      <c r="A17" s="434" t="s">
        <v>294</v>
      </c>
      <c r="B17" s="399">
        <v>5</v>
      </c>
      <c r="C17" s="399">
        <v>2553</v>
      </c>
      <c r="D17" s="435">
        <v>0</v>
      </c>
      <c r="E17" s="399">
        <v>124</v>
      </c>
      <c r="F17" s="399">
        <v>2682</v>
      </c>
      <c r="G17" s="436">
        <v>0.54653704673049552</v>
      </c>
    </row>
    <row r="18" spans="1:7">
      <c r="A18" s="425" t="s">
        <v>459</v>
      </c>
      <c r="B18" s="355">
        <v>3330</v>
      </c>
      <c r="C18" s="437">
        <v>0</v>
      </c>
      <c r="D18" s="437">
        <v>0</v>
      </c>
      <c r="E18" s="437">
        <v>0</v>
      </c>
      <c r="F18" s="375">
        <v>3330</v>
      </c>
      <c r="G18" s="432">
        <v>0.94989919658171096</v>
      </c>
    </row>
    <row r="19" spans="1:7">
      <c r="A19" s="414" t="s">
        <v>21</v>
      </c>
      <c r="B19" s="438">
        <v>23785</v>
      </c>
      <c r="C19" s="438">
        <v>400903</v>
      </c>
      <c r="D19" s="438">
        <v>57817</v>
      </c>
      <c r="E19" s="438">
        <v>68406</v>
      </c>
      <c r="F19" s="438">
        <v>550911</v>
      </c>
      <c r="G19" s="439">
        <v>0.36713995244167208</v>
      </c>
    </row>
    <row r="20" spans="1:7">
      <c r="A20" s="245"/>
      <c r="B20" s="245"/>
      <c r="C20" s="245"/>
      <c r="D20" s="245"/>
      <c r="E20" s="245"/>
      <c r="F20" s="440"/>
      <c r="G20" s="245"/>
    </row>
    <row r="21" spans="1:7">
      <c r="A21" s="245"/>
      <c r="B21" s="245"/>
      <c r="C21" s="245"/>
      <c r="D21" s="245"/>
      <c r="E21" s="245"/>
      <c r="F21" s="245"/>
      <c r="G21" s="245"/>
    </row>
    <row r="22" spans="1:7" ht="32.25" customHeight="1" thickBot="1">
      <c r="A22" s="441" t="s">
        <v>362</v>
      </c>
      <c r="B22" s="442" t="s">
        <v>390</v>
      </c>
      <c r="C22" s="442" t="s">
        <v>164</v>
      </c>
      <c r="D22" s="443" t="s">
        <v>165</v>
      </c>
      <c r="E22" s="443" t="s">
        <v>172</v>
      </c>
      <c r="F22" s="442" t="s">
        <v>388</v>
      </c>
      <c r="G22" s="443" t="s">
        <v>458</v>
      </c>
    </row>
    <row r="23" spans="1:7" ht="15.75" thickTop="1">
      <c r="A23" s="425" t="s">
        <v>277</v>
      </c>
      <c r="B23" s="426">
        <v>0</v>
      </c>
      <c r="C23" s="426">
        <v>0</v>
      </c>
      <c r="D23" s="426">
        <v>0</v>
      </c>
      <c r="E23" s="426">
        <v>0</v>
      </c>
      <c r="F23" s="426">
        <v>0</v>
      </c>
      <c r="G23" s="427">
        <v>1</v>
      </c>
    </row>
    <row r="24" spans="1:7">
      <c r="A24" s="425" t="s">
        <v>443</v>
      </c>
      <c r="B24" s="426">
        <v>0</v>
      </c>
      <c r="C24" s="426">
        <v>0</v>
      </c>
      <c r="D24" s="426">
        <v>0</v>
      </c>
      <c r="E24" s="426">
        <v>0</v>
      </c>
      <c r="F24" s="426">
        <v>0</v>
      </c>
      <c r="G24" s="427">
        <v>1</v>
      </c>
    </row>
    <row r="25" spans="1:7">
      <c r="A25" s="428" t="s">
        <v>19</v>
      </c>
      <c r="B25" s="429">
        <v>24301.802848417901</v>
      </c>
      <c r="C25" s="429">
        <v>358588.45720108907</v>
      </c>
      <c r="D25" s="429">
        <v>53139.618412518095</v>
      </c>
      <c r="E25" s="429">
        <v>78119.984206861802</v>
      </c>
      <c r="F25" s="429">
        <v>514149.86266888684</v>
      </c>
      <c r="G25" s="430">
        <v>0.22700000000000001</v>
      </c>
    </row>
    <row r="26" spans="1:7">
      <c r="A26" s="431" t="s">
        <v>23</v>
      </c>
      <c r="B26" s="355">
        <v>658.98451789659998</v>
      </c>
      <c r="C26" s="375">
        <v>269700.4404104561</v>
      </c>
      <c r="D26" s="375">
        <v>48.728449326499998</v>
      </c>
      <c r="E26" s="375">
        <v>361.53861360049996</v>
      </c>
      <c r="F26" s="375">
        <v>270769.69199127966</v>
      </c>
      <c r="G26" s="432">
        <v>0.16244678266348522</v>
      </c>
    </row>
    <row r="27" spans="1:7">
      <c r="A27" s="431" t="s">
        <v>298</v>
      </c>
      <c r="B27" s="355">
        <v>3886.7069197892001</v>
      </c>
      <c r="C27" s="375">
        <v>55426.821580332202</v>
      </c>
      <c r="D27" s="375">
        <v>12.037064389999999</v>
      </c>
      <c r="E27" s="375">
        <v>1052.8774703014001</v>
      </c>
      <c r="F27" s="375">
        <v>60378.443034812801</v>
      </c>
      <c r="G27" s="432">
        <v>0.31701522771359392</v>
      </c>
    </row>
    <row r="28" spans="1:7">
      <c r="A28" s="431" t="s">
        <v>148</v>
      </c>
      <c r="B28" s="355">
        <v>89.482625670000004</v>
      </c>
      <c r="C28" s="375">
        <v>3039.2434255792</v>
      </c>
      <c r="D28" s="375">
        <v>52877.836686801602</v>
      </c>
      <c r="E28" s="375">
        <v>2361.3754424523004</v>
      </c>
      <c r="F28" s="375">
        <v>58367.938180503101</v>
      </c>
      <c r="G28" s="432">
        <v>9.1458310535321163E-2</v>
      </c>
    </row>
    <row r="29" spans="1:7">
      <c r="A29" s="431" t="s">
        <v>297</v>
      </c>
      <c r="B29" s="355">
        <v>26.290352803800001</v>
      </c>
      <c r="C29" s="375">
        <v>1842.26923386</v>
      </c>
      <c r="D29" s="433">
        <v>0</v>
      </c>
      <c r="E29" s="375">
        <v>20451.504709223002</v>
      </c>
      <c r="F29" s="375">
        <v>22320.064295886801</v>
      </c>
      <c r="G29" s="432">
        <v>0.30158649194067799</v>
      </c>
    </row>
    <row r="30" spans="1:7">
      <c r="A30" s="431" t="s">
        <v>299</v>
      </c>
      <c r="B30" s="355">
        <v>6663.7653850768002</v>
      </c>
      <c r="C30" s="375">
        <v>10095.362872482199</v>
      </c>
      <c r="D30" s="433">
        <v>5.4615429999999998</v>
      </c>
      <c r="E30" s="375">
        <v>28447.078816531299</v>
      </c>
      <c r="F30" s="375">
        <v>45211.668617090298</v>
      </c>
      <c r="G30" s="432">
        <v>0.28010139385034638</v>
      </c>
    </row>
    <row r="31" spans="1:7">
      <c r="A31" s="431" t="s">
        <v>373</v>
      </c>
      <c r="B31" s="355">
        <v>12416.115830540701</v>
      </c>
      <c r="C31" s="375">
        <v>441.39665600000001</v>
      </c>
      <c r="D31" s="433">
        <v>0</v>
      </c>
      <c r="E31" s="375">
        <v>9115.7599142281015</v>
      </c>
      <c r="F31" s="375">
        <v>21973.272400768801</v>
      </c>
      <c r="G31" s="432">
        <v>0.29470656137065565</v>
      </c>
    </row>
    <row r="32" spans="1:7">
      <c r="A32" s="431" t="s">
        <v>296</v>
      </c>
      <c r="B32" s="355">
        <v>179.6938276528</v>
      </c>
      <c r="C32" s="375">
        <v>8645.4427143338999</v>
      </c>
      <c r="D32" s="375">
        <v>45.680034999999997</v>
      </c>
      <c r="E32" s="375">
        <v>10718.933059410001</v>
      </c>
      <c r="F32" s="375">
        <v>19589.7496363967</v>
      </c>
      <c r="G32" s="432">
        <v>0.17082218127596516</v>
      </c>
    </row>
    <row r="33" spans="1:7">
      <c r="A33" s="431" t="s">
        <v>149</v>
      </c>
      <c r="B33" s="355">
        <v>69.295183632000004</v>
      </c>
      <c r="C33" s="375">
        <v>563.48086970899999</v>
      </c>
      <c r="D33" s="375">
        <v>51.473638000000001</v>
      </c>
      <c r="E33" s="375">
        <v>2310.4337846628</v>
      </c>
      <c r="F33" s="375">
        <v>2994.6834760038</v>
      </c>
      <c r="G33" s="432">
        <v>0.84340284756654549</v>
      </c>
    </row>
    <row r="34" spans="1:7">
      <c r="A34" s="431" t="s">
        <v>150</v>
      </c>
      <c r="B34" s="355">
        <v>284.68019635600001</v>
      </c>
      <c r="C34" s="375">
        <v>3313.7009782165001</v>
      </c>
      <c r="D34" s="375">
        <v>98.400996000000006</v>
      </c>
      <c r="E34" s="375">
        <v>2994.2828686923999</v>
      </c>
      <c r="F34" s="375">
        <v>6691.0650392649004</v>
      </c>
      <c r="G34" s="432">
        <v>0.63103160219681365</v>
      </c>
    </row>
    <row r="35" spans="1:7">
      <c r="A35" s="431" t="s">
        <v>179</v>
      </c>
      <c r="B35" s="355">
        <v>21.702020999999998</v>
      </c>
      <c r="C35" s="375">
        <v>3189.70524854</v>
      </c>
      <c r="D35" s="433">
        <v>0</v>
      </c>
      <c r="E35" s="375">
        <v>170.14777199000002</v>
      </c>
      <c r="F35" s="375">
        <v>3381.5550415299999</v>
      </c>
      <c r="G35" s="432">
        <v>0.6225318390762834</v>
      </c>
    </row>
    <row r="36" spans="1:7">
      <c r="A36" s="434" t="s">
        <v>294</v>
      </c>
      <c r="B36" s="399">
        <v>5.0859880000000004</v>
      </c>
      <c r="C36" s="399">
        <v>2330.5932115800001</v>
      </c>
      <c r="D36" s="435">
        <v>0</v>
      </c>
      <c r="E36" s="399">
        <v>136.05175576999997</v>
      </c>
      <c r="F36" s="399">
        <v>2471.7309553499999</v>
      </c>
      <c r="G36" s="436">
        <v>0.48458393436251668</v>
      </c>
    </row>
    <row r="37" spans="1:7">
      <c r="A37" s="425" t="s">
        <v>459</v>
      </c>
      <c r="B37" s="355">
        <v>2866.5988769999999</v>
      </c>
      <c r="C37" s="437">
        <v>0</v>
      </c>
      <c r="D37" s="437">
        <v>0</v>
      </c>
      <c r="E37" s="437">
        <v>0</v>
      </c>
      <c r="F37" s="375">
        <v>2866.5988769999999</v>
      </c>
      <c r="G37" s="432">
        <v>0.95499999999999996</v>
      </c>
    </row>
    <row r="38" spans="1:7">
      <c r="A38" s="414" t="s">
        <v>21</v>
      </c>
      <c r="B38" s="438">
        <v>27169</v>
      </c>
      <c r="C38" s="438">
        <v>358587</v>
      </c>
      <c r="D38" s="438">
        <v>53139</v>
      </c>
      <c r="E38" s="438">
        <v>78119.984206861802</v>
      </c>
      <c r="F38" s="438">
        <v>517015</v>
      </c>
      <c r="G38" s="439">
        <v>0.41099999999999998</v>
      </c>
    </row>
    <row r="39" spans="1:7">
      <c r="A39" s="266"/>
      <c r="B39" s="245"/>
      <c r="C39" s="245"/>
    </row>
    <row r="40" spans="1:7">
      <c r="A40" s="245"/>
      <c r="B40" s="245"/>
      <c r="C40" s="245"/>
    </row>
    <row r="41" spans="1:7">
      <c r="A41" s="245"/>
      <c r="B41" s="245"/>
      <c r="C41" s="245"/>
    </row>
    <row r="42" spans="1:7">
      <c r="A42" s="245"/>
      <c r="B42" s="245"/>
      <c r="C42" s="245"/>
    </row>
    <row r="43" spans="1:7">
      <c r="A43" s="245"/>
      <c r="B43" s="245"/>
      <c r="C43" s="245"/>
    </row>
    <row r="44" spans="1:7">
      <c r="A44" s="245"/>
      <c r="B44" s="245"/>
      <c r="C44" s="245"/>
    </row>
    <row r="45" spans="1:7">
      <c r="A45" s="245"/>
      <c r="B45" s="245"/>
      <c r="C45" s="245"/>
    </row>
    <row r="46" spans="1:7">
      <c r="A46" s="245"/>
      <c r="B46" s="245"/>
      <c r="C46" s="245"/>
    </row>
    <row r="47" spans="1:7">
      <c r="A47" s="245"/>
      <c r="B47" s="245"/>
      <c r="C47" s="245"/>
    </row>
    <row r="48" spans="1:7">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58"/>
  <sheetViews>
    <sheetView showGridLines="0" tabSelected="1" zoomScaleNormal="100" zoomScaleSheetLayoutView="100" workbookViewId="0">
      <selection activeCell="A26" sqref="A26"/>
    </sheetView>
  </sheetViews>
  <sheetFormatPr defaultRowHeight="15"/>
  <cols>
    <col min="1" max="1" width="83.28515625" style="250" customWidth="1"/>
    <col min="2" max="2" width="9" style="247" customWidth="1"/>
    <col min="3" max="3" width="40.28515625" style="250" customWidth="1"/>
    <col min="4" max="16384" width="9.140625" style="250"/>
  </cols>
  <sheetData>
    <row r="1" spans="1:8" ht="27.75" customHeight="1">
      <c r="A1" s="591" t="s">
        <v>653</v>
      </c>
      <c r="B1" s="255" t="e">
        <f>+#REF!+4</f>
        <v>#REF!</v>
      </c>
      <c r="C1" s="245"/>
    </row>
    <row r="2" spans="1:8" ht="15.75" thickBot="1">
      <c r="A2" s="248"/>
      <c r="B2" s="249"/>
      <c r="C2" s="245"/>
    </row>
    <row r="3" spans="1:8" ht="11.25" customHeight="1" thickTop="1">
      <c r="A3" s="263"/>
      <c r="B3" s="264"/>
      <c r="C3" s="245"/>
    </row>
    <row r="4" spans="1:8" s="589" customFormat="1" ht="15.75" customHeight="1" thickBot="1">
      <c r="A4" s="594" t="s">
        <v>656</v>
      </c>
      <c r="B4" s="602"/>
      <c r="C4" s="588"/>
      <c r="D4" s="588"/>
      <c r="E4" s="588"/>
      <c r="F4" s="588"/>
      <c r="G4" s="588"/>
      <c r="H4" s="588"/>
    </row>
    <row r="5" spans="1:8" s="589" customFormat="1" ht="15.75" customHeight="1">
      <c r="A5" s="590" t="s">
        <v>654</v>
      </c>
      <c r="B5" s="593" t="s">
        <v>655</v>
      </c>
      <c r="C5" s="588"/>
      <c r="D5" s="588"/>
      <c r="E5" s="588"/>
      <c r="F5" s="588"/>
      <c r="G5" s="588"/>
      <c r="H5" s="588"/>
    </row>
    <row r="6" spans="1:8" ht="9.75" customHeight="1">
      <c r="A6" s="587"/>
      <c r="B6" s="277"/>
      <c r="C6"/>
      <c r="D6"/>
      <c r="E6"/>
      <c r="F6"/>
      <c r="G6"/>
      <c r="H6"/>
    </row>
    <row r="7" spans="1:8" s="589" customFormat="1" ht="15.75" customHeight="1" thickBot="1">
      <c r="A7" s="594" t="s">
        <v>657</v>
      </c>
      <c r="B7" s="602"/>
      <c r="C7" s="588"/>
      <c r="D7" s="588"/>
      <c r="E7" s="588"/>
      <c r="F7" s="588"/>
      <c r="G7" s="588"/>
      <c r="H7" s="588"/>
    </row>
    <row r="8" spans="1:8" s="379" customFormat="1" ht="15.75" customHeight="1">
      <c r="A8" s="592" t="s">
        <v>276</v>
      </c>
      <c r="B8" s="603" t="s">
        <v>672</v>
      </c>
      <c r="C8" s="550"/>
      <c r="D8" s="550"/>
      <c r="E8" s="550"/>
      <c r="F8" s="550"/>
      <c r="G8" s="550"/>
      <c r="H8" s="550"/>
    </row>
    <row r="9" spans="1:8" s="596" customFormat="1" ht="15.75" customHeight="1">
      <c r="A9" s="271" t="s">
        <v>658</v>
      </c>
      <c r="B9" s="603" t="s">
        <v>659</v>
      </c>
      <c r="C9" s="595"/>
      <c r="D9" s="595"/>
      <c r="E9" s="595"/>
      <c r="F9" s="595"/>
      <c r="G9" s="595"/>
      <c r="H9" s="595"/>
    </row>
    <row r="10" spans="1:8" s="598" customFormat="1" ht="15.75" customHeight="1">
      <c r="A10" s="597" t="s">
        <v>660</v>
      </c>
      <c r="B10" s="603" t="s">
        <v>661</v>
      </c>
      <c r="C10" s="595"/>
      <c r="D10" s="595"/>
      <c r="E10" s="595"/>
      <c r="F10" s="595"/>
      <c r="G10" s="595"/>
      <c r="H10" s="595"/>
    </row>
    <row r="11" spans="1:8" s="598" customFormat="1" ht="15.75" customHeight="1">
      <c r="A11" s="597" t="s">
        <v>662</v>
      </c>
      <c r="B11" s="603" t="s">
        <v>663</v>
      </c>
      <c r="C11" s="595"/>
      <c r="D11" s="595"/>
      <c r="E11" s="595"/>
      <c r="F11" s="595"/>
      <c r="G11" s="595"/>
      <c r="H11" s="595"/>
    </row>
    <row r="12" spans="1:8" s="598" customFormat="1" ht="15.75" customHeight="1">
      <c r="A12" s="445" t="s">
        <v>664</v>
      </c>
      <c r="B12" s="603" t="s">
        <v>665</v>
      </c>
      <c r="C12" s="595"/>
      <c r="D12" s="595"/>
      <c r="E12" s="595"/>
      <c r="F12" s="595"/>
      <c r="G12" s="595"/>
      <c r="H12" s="595"/>
    </row>
    <row r="13" spans="1:8" s="598" customFormat="1" ht="15.75" customHeight="1">
      <c r="A13" s="102" t="s">
        <v>666</v>
      </c>
      <c r="B13" s="603" t="s">
        <v>667</v>
      </c>
      <c r="C13" s="595"/>
      <c r="D13" s="595"/>
      <c r="E13" s="595"/>
      <c r="F13" s="595"/>
      <c r="G13" s="595"/>
      <c r="H13" s="595"/>
    </row>
    <row r="14" spans="1:8" s="598" customFormat="1" ht="15.75" customHeight="1">
      <c r="A14" s="102" t="s">
        <v>668</v>
      </c>
      <c r="B14" s="603" t="s">
        <v>669</v>
      </c>
      <c r="C14" s="595"/>
      <c r="D14" s="595"/>
      <c r="E14" s="595"/>
      <c r="F14" s="595"/>
      <c r="G14" s="595"/>
      <c r="H14" s="595"/>
    </row>
    <row r="15" spans="1:8" s="598" customFormat="1" ht="15.75" customHeight="1">
      <c r="A15" s="102" t="s">
        <v>730</v>
      </c>
      <c r="B15" s="603" t="s">
        <v>670</v>
      </c>
      <c r="C15" s="595"/>
      <c r="D15" s="595"/>
      <c r="E15" s="595"/>
      <c r="F15" s="595"/>
      <c r="G15" s="595"/>
      <c r="H15" s="595"/>
    </row>
    <row r="16" spans="1:8" s="598" customFormat="1" ht="9.75" customHeight="1">
      <c r="A16" s="102"/>
      <c r="B16" s="445"/>
      <c r="C16" s="595"/>
      <c r="D16" s="595"/>
      <c r="E16" s="595"/>
      <c r="F16" s="595"/>
      <c r="G16" s="595"/>
      <c r="H16" s="595"/>
    </row>
    <row r="17" spans="1:8" s="589" customFormat="1" ht="15.75" customHeight="1" thickBot="1">
      <c r="A17" s="594" t="s">
        <v>671</v>
      </c>
      <c r="B17" s="602"/>
      <c r="C17" s="588"/>
      <c r="D17" s="588"/>
      <c r="E17" s="588"/>
      <c r="F17" s="588"/>
      <c r="G17" s="588"/>
      <c r="H17" s="588"/>
    </row>
    <row r="18" spans="1:8" s="598" customFormat="1" ht="15.75" customHeight="1">
      <c r="A18" s="604" t="s">
        <v>673</v>
      </c>
      <c r="B18" s="606" t="s">
        <v>674</v>
      </c>
      <c r="C18" s="604"/>
      <c r="D18" s="604"/>
      <c r="E18" s="604"/>
      <c r="F18" s="595"/>
      <c r="G18" s="595"/>
      <c r="H18" s="595"/>
    </row>
    <row r="19" spans="1:8" s="598" customFormat="1" ht="15.75" customHeight="1">
      <c r="A19" s="445" t="s">
        <v>707</v>
      </c>
      <c r="B19" s="606" t="s">
        <v>675</v>
      </c>
      <c r="C19" s="445"/>
      <c r="D19" s="445"/>
      <c r="E19" s="595"/>
      <c r="F19" s="595"/>
      <c r="G19" s="595"/>
      <c r="H19" s="595"/>
    </row>
    <row r="20" spans="1:8" s="598" customFormat="1" ht="15.75" customHeight="1">
      <c r="A20" s="445" t="s">
        <v>708</v>
      </c>
      <c r="B20" s="606" t="s">
        <v>676</v>
      </c>
      <c r="C20" s="445"/>
      <c r="D20" s="445"/>
      <c r="E20" s="445"/>
      <c r="F20" s="445"/>
      <c r="G20" s="445"/>
      <c r="H20" s="445"/>
    </row>
    <row r="21" spans="1:8" s="598" customFormat="1" ht="15.75" customHeight="1">
      <c r="A21" s="445" t="s">
        <v>709</v>
      </c>
      <c r="B21" s="606" t="s">
        <v>677</v>
      </c>
      <c r="C21" s="595"/>
      <c r="D21" s="595"/>
      <c r="E21" s="595"/>
      <c r="F21" s="595"/>
      <c r="G21" s="595"/>
      <c r="H21" s="595"/>
    </row>
    <row r="22" spans="1:8" s="598" customFormat="1" ht="15.75" customHeight="1">
      <c r="A22" s="445" t="s">
        <v>740</v>
      </c>
      <c r="B22" s="606" t="s">
        <v>678</v>
      </c>
      <c r="C22" s="595"/>
      <c r="D22" s="595"/>
      <c r="E22" s="595"/>
      <c r="F22" s="595"/>
      <c r="G22" s="595"/>
      <c r="H22" s="595"/>
    </row>
    <row r="23" spans="1:8" s="598" customFormat="1" ht="15.75" customHeight="1">
      <c r="A23" s="102" t="s">
        <v>710</v>
      </c>
      <c r="B23" s="606" t="s">
        <v>679</v>
      </c>
      <c r="C23" s="595"/>
      <c r="D23" s="595"/>
      <c r="E23" s="595"/>
      <c r="F23" s="595"/>
      <c r="G23" s="595"/>
      <c r="H23" s="595"/>
    </row>
    <row r="24" spans="1:8" s="598" customFormat="1" ht="15.75" customHeight="1">
      <c r="A24" s="445" t="s">
        <v>711</v>
      </c>
      <c r="B24" s="606" t="s">
        <v>680</v>
      </c>
      <c r="C24" s="595"/>
      <c r="D24" s="595"/>
      <c r="E24" s="595"/>
      <c r="F24" s="595"/>
      <c r="G24" s="595"/>
      <c r="H24" s="595"/>
    </row>
    <row r="25" spans="1:8" s="598" customFormat="1" ht="15.75" customHeight="1">
      <c r="A25" s="445" t="s">
        <v>712</v>
      </c>
      <c r="B25" s="606" t="s">
        <v>681</v>
      </c>
      <c r="C25" s="595"/>
      <c r="D25" s="595"/>
      <c r="E25" s="595"/>
      <c r="F25" s="595"/>
      <c r="G25" s="595"/>
      <c r="H25" s="595"/>
    </row>
    <row r="26" spans="1:8" s="598" customFormat="1" ht="15.75" customHeight="1">
      <c r="A26" s="445" t="s">
        <v>713</v>
      </c>
      <c r="B26" s="606" t="s">
        <v>682</v>
      </c>
      <c r="C26" s="595"/>
      <c r="D26" s="595"/>
      <c r="E26" s="595"/>
      <c r="F26" s="595"/>
      <c r="G26" s="595"/>
      <c r="H26" s="595"/>
    </row>
    <row r="27" spans="1:8" s="598" customFormat="1" ht="15.75" customHeight="1">
      <c r="A27" s="445" t="s">
        <v>714</v>
      </c>
      <c r="B27" s="606" t="s">
        <v>683</v>
      </c>
      <c r="C27" s="595"/>
      <c r="D27" s="595"/>
      <c r="E27" s="595"/>
      <c r="F27" s="595"/>
      <c r="G27" s="595"/>
      <c r="H27" s="595"/>
    </row>
    <row r="28" spans="1:8" s="598" customFormat="1" ht="15.75" customHeight="1">
      <c r="A28" s="445" t="s">
        <v>715</v>
      </c>
      <c r="B28" s="606" t="s">
        <v>684</v>
      </c>
      <c r="C28" s="595"/>
      <c r="D28" s="595"/>
      <c r="E28" s="595"/>
      <c r="F28" s="595"/>
      <c r="G28" s="595"/>
      <c r="H28" s="595"/>
    </row>
    <row r="29" spans="1:8" s="598" customFormat="1" ht="15.75" customHeight="1">
      <c r="A29" s="102" t="s">
        <v>716</v>
      </c>
      <c r="B29" s="606" t="s">
        <v>685</v>
      </c>
      <c r="C29" s="595"/>
      <c r="D29" s="595"/>
      <c r="E29" s="595"/>
      <c r="F29" s="595"/>
      <c r="G29" s="595"/>
      <c r="H29" s="595"/>
    </row>
    <row r="30" spans="1:8" s="598" customFormat="1" ht="15.75" customHeight="1">
      <c r="A30" s="445" t="s">
        <v>717</v>
      </c>
      <c r="B30" s="606" t="s">
        <v>686</v>
      </c>
      <c r="C30" s="595"/>
      <c r="D30" s="595"/>
      <c r="E30" s="595"/>
      <c r="F30" s="595"/>
      <c r="G30" s="595"/>
      <c r="H30" s="595"/>
    </row>
    <row r="31" spans="1:8" s="598" customFormat="1" ht="15.75" customHeight="1">
      <c r="A31" s="445" t="s">
        <v>718</v>
      </c>
      <c r="B31" s="606" t="s">
        <v>687</v>
      </c>
      <c r="C31" s="445"/>
      <c r="D31" s="445"/>
      <c r="E31" s="445"/>
      <c r="F31" s="445"/>
    </row>
    <row r="32" spans="1:8" s="598" customFormat="1" ht="15.75" customHeight="1">
      <c r="A32" s="445" t="s">
        <v>719</v>
      </c>
      <c r="B32" s="606" t="s">
        <v>688</v>
      </c>
    </row>
    <row r="33" spans="1:8" s="598" customFormat="1" ht="9.75" customHeight="1">
      <c r="A33" s="102"/>
      <c r="B33" s="605"/>
      <c r="C33" s="595"/>
      <c r="D33" s="595"/>
      <c r="E33" s="595"/>
      <c r="F33" s="595"/>
      <c r="G33" s="595"/>
      <c r="H33" s="595"/>
    </row>
    <row r="34" spans="1:8" s="589" customFormat="1" ht="15.75" customHeight="1" thickBot="1">
      <c r="A34" s="594" t="s">
        <v>738</v>
      </c>
      <c r="B34" s="602"/>
      <c r="C34" s="588"/>
      <c r="D34" s="588"/>
      <c r="E34" s="588"/>
      <c r="F34" s="588"/>
      <c r="G34" s="588"/>
      <c r="H34" s="588"/>
    </row>
    <row r="35" spans="1:8" s="598" customFormat="1" ht="15.75" customHeight="1">
      <c r="A35" s="102" t="s">
        <v>720</v>
      </c>
      <c r="B35" s="606" t="s">
        <v>689</v>
      </c>
    </row>
    <row r="36" spans="1:8" s="598" customFormat="1">
      <c r="A36" s="102" t="s">
        <v>721</v>
      </c>
      <c r="B36" s="606" t="s">
        <v>690</v>
      </c>
    </row>
    <row r="37" spans="1:8" s="598" customFormat="1">
      <c r="A37" s="599" t="s">
        <v>722</v>
      </c>
      <c r="B37" s="606" t="s">
        <v>691</v>
      </c>
    </row>
    <row r="38" spans="1:8" s="598" customFormat="1">
      <c r="A38" s="102" t="s">
        <v>723</v>
      </c>
      <c r="B38" s="606" t="s">
        <v>692</v>
      </c>
    </row>
    <row r="39" spans="1:8" s="598" customFormat="1">
      <c r="A39" s="102" t="s">
        <v>724</v>
      </c>
      <c r="B39" s="606" t="s">
        <v>693</v>
      </c>
    </row>
    <row r="40" spans="1:8" s="598" customFormat="1">
      <c r="A40" s="102" t="s">
        <v>725</v>
      </c>
      <c r="B40" s="606" t="s">
        <v>694</v>
      </c>
    </row>
    <row r="41" spans="1:8" s="598" customFormat="1">
      <c r="A41" s="102" t="s">
        <v>726</v>
      </c>
      <c r="B41" s="606" t="s">
        <v>695</v>
      </c>
    </row>
    <row r="42" spans="1:8" s="598" customFormat="1">
      <c r="A42" s="599" t="s">
        <v>727</v>
      </c>
      <c r="B42" s="606" t="s">
        <v>696</v>
      </c>
    </row>
    <row r="43" spans="1:8" s="598" customFormat="1">
      <c r="A43" s="102" t="s">
        <v>728</v>
      </c>
      <c r="B43" s="606" t="s">
        <v>697</v>
      </c>
    </row>
    <row r="44" spans="1:8" s="598" customFormat="1">
      <c r="A44" s="599" t="s">
        <v>387</v>
      </c>
      <c r="B44" s="606" t="s">
        <v>698</v>
      </c>
    </row>
    <row r="45" spans="1:8" s="598" customFormat="1">
      <c r="A45" s="550" t="s">
        <v>729</v>
      </c>
      <c r="B45" s="606" t="s">
        <v>699</v>
      </c>
    </row>
    <row r="46" spans="1:8" s="598" customFormat="1" ht="9.75" customHeight="1">
      <c r="A46" s="102"/>
      <c r="B46" s="445"/>
      <c r="C46" s="595"/>
      <c r="D46" s="595"/>
      <c r="E46" s="595"/>
      <c r="F46" s="595"/>
      <c r="G46" s="595"/>
      <c r="H46" s="595"/>
    </row>
    <row r="47" spans="1:8" s="589" customFormat="1" ht="15.75" customHeight="1" thickBot="1">
      <c r="A47" s="594" t="s">
        <v>739</v>
      </c>
      <c r="B47" s="602"/>
      <c r="C47" s="588"/>
      <c r="D47" s="588"/>
      <c r="E47" s="588"/>
      <c r="F47" s="588"/>
      <c r="G47" s="588"/>
      <c r="H47" s="588"/>
    </row>
    <row r="48" spans="1:8" s="598" customFormat="1">
      <c r="A48" s="102" t="s">
        <v>731</v>
      </c>
      <c r="B48" s="606" t="s">
        <v>700</v>
      </c>
    </row>
    <row r="49" spans="1:2" s="598" customFormat="1">
      <c r="A49" s="102" t="s">
        <v>732</v>
      </c>
      <c r="B49" s="606" t="s">
        <v>701</v>
      </c>
    </row>
    <row r="50" spans="1:2" s="598" customFormat="1">
      <c r="A50" s="102" t="s">
        <v>733</v>
      </c>
      <c r="B50" s="606" t="s">
        <v>702</v>
      </c>
    </row>
    <row r="51" spans="1:2" s="598" customFormat="1">
      <c r="A51" s="102" t="s">
        <v>734</v>
      </c>
      <c r="B51" s="606" t="s">
        <v>703</v>
      </c>
    </row>
    <row r="52" spans="1:2" s="598" customFormat="1">
      <c r="A52" s="102" t="s">
        <v>735</v>
      </c>
      <c r="B52" s="606" t="s">
        <v>704</v>
      </c>
    </row>
    <row r="53" spans="1:2" s="598" customFormat="1">
      <c r="A53" s="600" t="s">
        <v>736</v>
      </c>
      <c r="B53" s="606" t="s">
        <v>705</v>
      </c>
    </row>
    <row r="54" spans="1:2" s="598" customFormat="1">
      <c r="A54" s="601" t="s">
        <v>737</v>
      </c>
      <c r="B54" s="606" t="s">
        <v>706</v>
      </c>
    </row>
    <row r="55" spans="1:2" s="598" customFormat="1" ht="6.75" customHeight="1" thickBot="1">
      <c r="A55" s="607"/>
      <c r="B55" s="608"/>
    </row>
    <row r="56" spans="1:2">
      <c r="A56" s="245"/>
    </row>
    <row r="57" spans="1:2">
      <c r="A57" s="245"/>
    </row>
    <row r="58" spans="1:2">
      <c r="A58" s="245"/>
    </row>
  </sheetData>
  <hyperlinks>
    <hyperlink ref="B5" location="'Table 1.1'!A1" display="Table 1.1"/>
    <hyperlink ref="B8" location="'Table 3.1'!A1" display="Table 3.1 "/>
    <hyperlink ref="B9" location="'Table 3.2'!A1" display="Table 3.2 "/>
    <hyperlink ref="B10" location="'Table 3.4'!A1" display="Table 3.4 "/>
    <hyperlink ref="B11" location="'Table 3.5'!A1" display="Table 3.5 "/>
    <hyperlink ref="B12" location="'Table 3.6'!A1" display="Table 3.6 "/>
    <hyperlink ref="B13" location="'Table 3.7'!A1" display="Table 3.7 "/>
    <hyperlink ref="B14" location="'Table 3.8'!A1" display="Table 3.8 "/>
    <hyperlink ref="B15" location="'Table 3.10'!A1" display="Table 3.10 "/>
    <hyperlink ref="B18" location="'Table 4.2'!A1" display="Table 4.2"/>
    <hyperlink ref="B19" location="'Table 4.3'!A1" display="Table 4.3"/>
    <hyperlink ref="B20" location="'Table 4.4'!A1" display="Table 4.4"/>
    <hyperlink ref="B21" location="'Table 4.6'!A1" display="Table 4.6"/>
    <hyperlink ref="B22" location="'Table 4.7'!A1" display="Table 4.7"/>
    <hyperlink ref="B23" location="'Table 4.8'!A1" display="Table 4.8"/>
    <hyperlink ref="B24" location="'Table 4.10'!A1" display="Table 4.10"/>
    <hyperlink ref="B25" location="'Table 4.11'!A1" display="Table 4.11"/>
    <hyperlink ref="B26" location="'Table 4.14'!A1" display="Table 4.14"/>
    <hyperlink ref="B27" location="'Table 4.15'!A1" display="Table 4.15"/>
    <hyperlink ref="B28" location="'Table 4.16'!A1" display="Table 4.16"/>
    <hyperlink ref="B29" location="'Table 4.17'!A1" display="Table 4.17"/>
    <hyperlink ref="B30" location="'Table 4.18'!A1" display="Table 4.18"/>
    <hyperlink ref="B31" location="'Table 4.19'!A1" display="Table 4.19"/>
    <hyperlink ref="B32" location="'Table 4.22'!A1" display="Table 4.22"/>
    <hyperlink ref="B35" location="'Table 5.2'!A1" display="Table 5.2"/>
    <hyperlink ref="B36" location="'Table 5.3'!A1" display="Table 5.3"/>
    <hyperlink ref="B37" location="'Table 5.4'!A1" display="Table 5.4"/>
    <hyperlink ref="B38" location="'Table 5.5'!A1" display="Table 5.5"/>
    <hyperlink ref="B39" location="'Table 5.6'!A1" display="Table 5.6"/>
    <hyperlink ref="B40" location="'Table 5.7'!A1" display="Table 5.7"/>
    <hyperlink ref="B41" location="'Table 5.8'!A1" display="Table 5.8"/>
    <hyperlink ref="B42" location="'Table 5.9'!A1" display="Table 5.9"/>
    <hyperlink ref="B43" location="'Table 5.10'!A1" display="Table 5.10"/>
    <hyperlink ref="B44" location="'Table 5.11'!A1" display="Table 5.11"/>
    <hyperlink ref="B45" location="'Table 5.12'!A1" display="Table 5.12"/>
    <hyperlink ref="B48" location="'Table 6.3'!A1" display="Table 6.3"/>
    <hyperlink ref="B49" location="'Table 6.4'!A1" display="Table 6.4"/>
    <hyperlink ref="B50" location="'Table 6.5'!A1" display="Table 6.5"/>
    <hyperlink ref="B51" location="'Table 6.6'!A1" display="Table 6.6"/>
    <hyperlink ref="B52" location="'Table 6.8'!A1" display="Table 6.8"/>
    <hyperlink ref="B53" location="'Table 6.9'!A1" display="Table 6.9"/>
    <hyperlink ref="B54" location="'Table 6.10'!A1" display="Table 6.10"/>
  </hyperlinks>
  <pageMargins left="0.70866141732283472" right="0.70866141732283472" top="0.74803149606299213" bottom="0.74803149606299213" header="0.31496062992125984" footer="0.31496062992125984"/>
  <pageSetup paperSize="9" scale="97" firstPageNumber="14"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71"/>
  <sheetViews>
    <sheetView showGridLines="0" zoomScaleNormal="100" zoomScaleSheetLayoutView="100" workbookViewId="0"/>
  </sheetViews>
  <sheetFormatPr defaultRowHeight="15"/>
  <cols>
    <col min="1" max="1" width="38" style="250" customWidth="1"/>
    <col min="2" max="3" width="16.5703125" style="250" customWidth="1"/>
    <col min="4" max="4" width="2.140625" style="250" customWidth="1"/>
    <col min="5" max="6" width="16.5703125" style="250" customWidth="1"/>
    <col min="7" max="16384" width="9.140625" style="250"/>
  </cols>
  <sheetData>
    <row r="1" spans="1:9" s="247" customFormat="1">
      <c r="A1" s="445" t="s">
        <v>465</v>
      </c>
      <c r="B1"/>
      <c r="C1"/>
    </row>
    <row r="2" spans="1:9" s="247" customFormat="1">
      <c r="A2"/>
      <c r="B2"/>
      <c r="C2"/>
    </row>
    <row r="3" spans="1:9" ht="19.5" customHeight="1">
      <c r="A3" s="447"/>
      <c r="B3" s="620" t="s">
        <v>466</v>
      </c>
      <c r="C3" s="620"/>
      <c r="D3" s="448"/>
      <c r="E3" s="620" t="s">
        <v>467</v>
      </c>
      <c r="F3" s="620"/>
    </row>
    <row r="4" spans="1:9" s="247" customFormat="1" ht="39" thickBot="1">
      <c r="A4" s="455" t="s">
        <v>340</v>
      </c>
      <c r="B4" s="442" t="s">
        <v>468</v>
      </c>
      <c r="C4" s="442" t="s">
        <v>469</v>
      </c>
      <c r="D4" s="454"/>
      <c r="E4" s="442" t="s">
        <v>468</v>
      </c>
      <c r="F4" s="442" t="s">
        <v>469</v>
      </c>
    </row>
    <row r="5" spans="1:9" customFormat="1" ht="15.75" customHeight="1" thickTop="1">
      <c r="A5" s="313" t="s">
        <v>23</v>
      </c>
      <c r="B5" s="449">
        <v>5.9905121705043703E-2</v>
      </c>
      <c r="C5" s="449">
        <v>0.82110149532460919</v>
      </c>
      <c r="D5" s="449"/>
      <c r="E5" s="449">
        <v>7.5143185483334887E-2</v>
      </c>
      <c r="F5" s="449">
        <v>0.82865543798521868</v>
      </c>
      <c r="G5" s="250"/>
      <c r="H5" s="250"/>
      <c r="I5" s="279"/>
    </row>
    <row r="6" spans="1:9" customFormat="1" ht="15.75" customHeight="1">
      <c r="A6" s="313" t="s">
        <v>299</v>
      </c>
      <c r="B6" s="449">
        <v>2.5431785581387045E-2</v>
      </c>
      <c r="C6" s="449">
        <v>6.0923552236481965E-2</v>
      </c>
      <c r="D6" s="449"/>
      <c r="E6" s="449">
        <v>3.0817129462935581E-2</v>
      </c>
      <c r="F6" s="449">
        <v>5.9395294741268298E-2</v>
      </c>
      <c r="G6" s="250"/>
      <c r="H6" s="250"/>
      <c r="I6" s="279"/>
    </row>
    <row r="7" spans="1:9" customFormat="1" ht="15.75" customHeight="1">
      <c r="A7" s="313" t="s">
        <v>298</v>
      </c>
      <c r="B7" s="449">
        <v>1.4419794657670102E-2</v>
      </c>
      <c r="C7" s="449">
        <v>5.2619253095657001E-2</v>
      </c>
      <c r="D7" s="449"/>
      <c r="E7" s="449">
        <v>1.6068858338187521E-2</v>
      </c>
      <c r="F7" s="449">
        <v>4.7176109198888191E-2</v>
      </c>
      <c r="G7" s="250"/>
      <c r="H7" s="250"/>
      <c r="I7" s="279"/>
    </row>
    <row r="8" spans="1:9" customFormat="1" ht="15.75" customHeight="1">
      <c r="A8" s="313" t="s">
        <v>148</v>
      </c>
      <c r="B8" s="449">
        <v>1.0014526358185926E-2</v>
      </c>
      <c r="C8" s="449">
        <v>3.3099889580702251E-2</v>
      </c>
      <c r="D8" s="449"/>
      <c r="E8" s="449">
        <v>1.3280397200359284E-2</v>
      </c>
      <c r="F8" s="449">
        <v>3.5314957684550084E-2</v>
      </c>
      <c r="G8" s="250"/>
      <c r="H8" s="250"/>
      <c r="I8" s="279"/>
    </row>
    <row r="9" spans="1:9" customFormat="1" ht="15.75" customHeight="1">
      <c r="A9" s="313" t="s">
        <v>179</v>
      </c>
      <c r="B9" s="449">
        <v>3.2397308322109859E-2</v>
      </c>
      <c r="C9" s="449">
        <v>1.0999101161573764E-2</v>
      </c>
      <c r="D9" s="449"/>
      <c r="E9" s="449">
        <v>3.2397308322109859E-2</v>
      </c>
      <c r="F9" s="449">
        <v>8.8492953692046288E-3</v>
      </c>
      <c r="G9" s="250"/>
      <c r="H9" s="250"/>
      <c r="I9" s="279"/>
    </row>
    <row r="10" spans="1:9" customFormat="1" ht="15.75" customHeight="1">
      <c r="A10" s="313" t="s">
        <v>294</v>
      </c>
      <c r="B10" s="449">
        <v>3.714853442199658E-2</v>
      </c>
      <c r="C10" s="449">
        <v>8.0443173692883018E-3</v>
      </c>
      <c r="D10" s="449"/>
      <c r="E10" s="449">
        <v>4.0092804642625691E-2</v>
      </c>
      <c r="F10" s="449">
        <v>6.9849844585681935E-3</v>
      </c>
      <c r="G10" s="250"/>
      <c r="H10" s="250"/>
      <c r="I10" s="279"/>
    </row>
    <row r="11" spans="1:9" ht="15.75" customHeight="1">
      <c r="A11" s="313" t="s">
        <v>150</v>
      </c>
      <c r="B11" s="449">
        <v>8.8763381422866678E-3</v>
      </c>
      <c r="C11" s="449">
        <v>6.1568897252667473E-3</v>
      </c>
      <c r="D11" s="449"/>
      <c r="E11" s="449">
        <v>9.7383061861778721E-3</v>
      </c>
      <c r="F11" s="449">
        <v>5.4345358354380875E-3</v>
      </c>
    </row>
    <row r="12" spans="1:9" ht="15.75" customHeight="1">
      <c r="A12" s="313" t="s">
        <v>295</v>
      </c>
      <c r="B12" s="449">
        <v>2.8741068462025568E-3</v>
      </c>
      <c r="C12" s="449">
        <v>3.6811412656050152E-3</v>
      </c>
      <c r="D12" s="449"/>
      <c r="E12" s="449">
        <v>3.1457799618045098E-3</v>
      </c>
      <c r="F12" s="449">
        <v>3.2415999073348639E-3</v>
      </c>
    </row>
    <row r="13" spans="1:9" ht="15.75" customHeight="1">
      <c r="A13" s="313" t="s">
        <v>296</v>
      </c>
      <c r="B13" s="449">
        <v>1.9565430822770318E-3</v>
      </c>
      <c r="C13" s="449">
        <v>2.1564470770149453E-3</v>
      </c>
      <c r="D13" s="449"/>
      <c r="E13" s="449">
        <v>2.2179478627846493E-3</v>
      </c>
      <c r="F13" s="449">
        <v>1.9667638476347561E-3</v>
      </c>
    </row>
    <row r="14" spans="1:9" ht="15.75" customHeight="1">
      <c r="A14" s="313" t="s">
        <v>149</v>
      </c>
      <c r="B14" s="449">
        <v>2.8983744194558706E-3</v>
      </c>
      <c r="C14" s="449">
        <v>6.9634185689557962E-4</v>
      </c>
      <c r="D14" s="449"/>
      <c r="E14" s="449">
        <v>1.3239911237887231E-2</v>
      </c>
      <c r="F14" s="449">
        <v>2.5592020885004296E-3</v>
      </c>
    </row>
    <row r="15" spans="1:9" ht="15.75" customHeight="1">
      <c r="A15" s="313" t="s">
        <v>297</v>
      </c>
      <c r="B15" s="449">
        <v>5.0917754436187988E-4</v>
      </c>
      <c r="C15" s="449">
        <v>5.2157130690524923E-4</v>
      </c>
      <c r="D15" s="449"/>
      <c r="E15" s="449">
        <v>5.1183511005840302E-4</v>
      </c>
      <c r="F15" s="449">
        <v>4.2181888339383201E-4</v>
      </c>
    </row>
    <row r="16" spans="1:9" ht="15.75" customHeight="1">
      <c r="A16" s="317" t="s">
        <v>470</v>
      </c>
      <c r="B16" s="450">
        <v>3.5773319391821067E-2</v>
      </c>
      <c r="C16" s="450">
        <v>1</v>
      </c>
      <c r="D16" s="450"/>
      <c r="E16" s="450">
        <v>4.4463919720118206E-2</v>
      </c>
      <c r="F16" s="450">
        <v>1</v>
      </c>
    </row>
    <row r="17" spans="1:6">
      <c r="A17" s="265"/>
      <c r="B17" s="260"/>
      <c r="C17" s="260"/>
    </row>
    <row r="18" spans="1:6">
      <c r="A18" s="265"/>
      <c r="B18" s="260"/>
      <c r="C18" s="260"/>
    </row>
    <row r="19" spans="1:6" ht="19.5" customHeight="1">
      <c r="A19" s="447"/>
      <c r="B19" s="620" t="s">
        <v>466</v>
      </c>
      <c r="C19" s="620"/>
      <c r="D19" s="448"/>
      <c r="E19" s="620" t="s">
        <v>467</v>
      </c>
      <c r="F19" s="620"/>
    </row>
    <row r="20" spans="1:6" ht="39.75" thickBot="1">
      <c r="A20" s="456" t="s">
        <v>362</v>
      </c>
      <c r="B20" s="442" t="s">
        <v>468</v>
      </c>
      <c r="C20" s="442" t="s">
        <v>469</v>
      </c>
      <c r="D20" s="454"/>
      <c r="E20" s="442" t="s">
        <v>468</v>
      </c>
      <c r="F20" s="442" t="s">
        <v>469</v>
      </c>
    </row>
    <row r="21" spans="1:6" ht="15.75" customHeight="1" thickTop="1">
      <c r="A21" s="313" t="s">
        <v>23</v>
      </c>
      <c r="B21" s="451">
        <v>7.4046132818921293E-2</v>
      </c>
      <c r="C21" s="451">
        <v>0.78790762244167456</v>
      </c>
      <c r="D21" s="451"/>
      <c r="E21" s="451">
        <v>9.3372659446786285E-2</v>
      </c>
      <c r="F21" s="451">
        <v>0.81253564816546608</v>
      </c>
    </row>
    <row r="22" spans="1:6" ht="15.75" customHeight="1">
      <c r="A22" s="313" t="s">
        <v>299</v>
      </c>
      <c r="B22" s="451">
        <v>2.2555284306559408E-2</v>
      </c>
      <c r="C22" s="451">
        <v>4.3288672485022689E-2</v>
      </c>
      <c r="D22" s="451"/>
      <c r="E22" s="451">
        <v>2.3434738895566142E-2</v>
      </c>
      <c r="F22" s="451">
        <v>3.6782025371931662E-2</v>
      </c>
    </row>
    <row r="23" spans="1:6" ht="15.75" customHeight="1">
      <c r="A23" s="313" t="s">
        <v>298</v>
      </c>
      <c r="B23" s="451">
        <v>1.663078448831299E-2</v>
      </c>
      <c r="C23" s="451">
        <v>5.6067831311353414E-2</v>
      </c>
      <c r="D23" s="451"/>
      <c r="E23" s="451">
        <v>1.9792146584627468E-2</v>
      </c>
      <c r="F23" s="451">
        <v>5.4568683914103189E-2</v>
      </c>
    </row>
    <row r="24" spans="1:6" ht="15.75" customHeight="1">
      <c r="A24" s="313" t="s">
        <v>148</v>
      </c>
      <c r="B24" s="451">
        <v>1.1050934100339818E-2</v>
      </c>
      <c r="C24" s="451">
        <v>2.2992278619367396E-2</v>
      </c>
      <c r="D24" s="451"/>
      <c r="E24" s="451">
        <v>1.1663425509903614E-2</v>
      </c>
      <c r="F24" s="451">
        <v>1.984534727498978E-2</v>
      </c>
    </row>
    <row r="25" spans="1:6" ht="15.75" customHeight="1">
      <c r="A25" s="313" t="s">
        <v>179</v>
      </c>
      <c r="B25" s="451">
        <v>3.5081279358649023E-3</v>
      </c>
      <c r="C25" s="451">
        <v>1.0561945812252004E-3</v>
      </c>
      <c r="D25" s="451"/>
      <c r="E25" s="451">
        <v>4.095904414473983E-3</v>
      </c>
      <c r="F25" s="451">
        <v>1.0084911439499934E-3</v>
      </c>
    </row>
    <row r="26" spans="1:6" ht="15.75" customHeight="1">
      <c r="A26" s="313" t="s">
        <v>294</v>
      </c>
      <c r="B26" s="451">
        <v>2.3595660353312758E-2</v>
      </c>
      <c r="C26" s="451">
        <v>3.2122969236439338E-3</v>
      </c>
      <c r="D26" s="451"/>
      <c r="E26" s="451">
        <v>2.6445948535104232E-2</v>
      </c>
      <c r="F26" s="451">
        <v>2.9443691091566703E-3</v>
      </c>
    </row>
    <row r="27" spans="1:6" ht="15.75" customHeight="1">
      <c r="A27" s="313" t="s">
        <v>150</v>
      </c>
      <c r="B27" s="451">
        <v>4.7936935202607771E-2</v>
      </c>
      <c r="C27" s="451">
        <v>2.8628704414828423E-2</v>
      </c>
      <c r="D27" s="451"/>
      <c r="E27" s="451">
        <v>4.8604198500189232E-2</v>
      </c>
      <c r="F27" s="451">
        <v>2.375030956040159E-2</v>
      </c>
    </row>
    <row r="28" spans="1:6" ht="15.75" customHeight="1">
      <c r="A28" s="313" t="s">
        <v>295</v>
      </c>
      <c r="B28" s="451">
        <v>5.888880087565905E-2</v>
      </c>
      <c r="C28" s="451">
        <v>5.5358414985121049E-2</v>
      </c>
      <c r="D28" s="451"/>
      <c r="E28" s="451">
        <v>4.1265077888615602E-2</v>
      </c>
      <c r="F28" s="451">
        <v>4.5865206555785902E-2</v>
      </c>
    </row>
    <row r="29" spans="1:6" ht="15.75" customHeight="1">
      <c r="A29" s="313" t="s">
        <v>296</v>
      </c>
      <c r="B29" s="451">
        <v>5.6478347765517303E-4</v>
      </c>
      <c r="C29" s="451">
        <v>4.4466169795323726E-4</v>
      </c>
      <c r="D29" s="451"/>
      <c r="E29" s="451">
        <v>2.7744113235416011E-3</v>
      </c>
      <c r="F29" s="451">
        <v>1.7863565455767442E-3</v>
      </c>
    </row>
    <row r="30" spans="1:6" ht="15.75" customHeight="1">
      <c r="A30" s="313" t="s">
        <v>149</v>
      </c>
      <c r="B30" s="451">
        <v>3.0066651031266416E-5</v>
      </c>
      <c r="C30" s="451">
        <v>1.9941808469883899E-5</v>
      </c>
      <c r="D30" s="451"/>
      <c r="E30" s="451">
        <v>2.9956004000235719E-5</v>
      </c>
      <c r="F30" s="451">
        <v>1.6248486812501474E-5</v>
      </c>
    </row>
    <row r="31" spans="1:6" ht="15.75" customHeight="1">
      <c r="A31" s="313" t="s">
        <v>297</v>
      </c>
      <c r="B31" s="451">
        <v>1.2142080185502137E-3</v>
      </c>
      <c r="C31" s="451">
        <v>1.0233807313402192E-3</v>
      </c>
      <c r="D31" s="451"/>
      <c r="E31" s="451">
        <v>1.3018192348192683E-3</v>
      </c>
      <c r="F31" s="451">
        <v>8.9731387182584487E-4</v>
      </c>
    </row>
    <row r="32" spans="1:6" ht="15.75" customHeight="1">
      <c r="A32" s="452" t="s">
        <v>470</v>
      </c>
      <c r="B32" s="453">
        <v>4.4883757837572313E-2</v>
      </c>
      <c r="C32" s="453">
        <v>1</v>
      </c>
      <c r="D32" s="453"/>
      <c r="E32" s="453">
        <v>5.4883228653337432E-2</v>
      </c>
      <c r="F32" s="453">
        <v>1</v>
      </c>
    </row>
    <row r="33" spans="1:3">
      <c r="A33" s="251"/>
      <c r="B33" s="258"/>
      <c r="C33" s="258"/>
    </row>
    <row r="34" spans="1:3">
      <c r="A34" s="265"/>
      <c r="B34" s="260"/>
      <c r="C34" s="260"/>
    </row>
    <row r="35" spans="1:3">
      <c r="A35" s="265"/>
      <c r="B35" s="260"/>
      <c r="C35" s="260"/>
    </row>
    <row r="36" spans="1:3">
      <c r="A36" s="265"/>
      <c r="B36" s="260"/>
      <c r="C36" s="260"/>
    </row>
    <row r="37" spans="1:3">
      <c r="A37" s="265"/>
      <c r="B37" s="260"/>
      <c r="C37" s="260"/>
    </row>
    <row r="38" spans="1:3">
      <c r="A38" s="245"/>
      <c r="B38" s="245"/>
      <c r="C38" s="245"/>
    </row>
    <row r="39" spans="1:3">
      <c r="A39" s="266"/>
      <c r="B39" s="245"/>
      <c r="C39" s="245"/>
    </row>
    <row r="40" spans="1:3">
      <c r="A40" s="245"/>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sheetData>
  <mergeCells count="4">
    <mergeCell ref="B3:C3"/>
    <mergeCell ref="E3:F3"/>
    <mergeCell ref="B19:C19"/>
    <mergeCell ref="E19:F19"/>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9"/>
  <sheetViews>
    <sheetView showGridLines="0" zoomScaleNormal="100" zoomScaleSheetLayoutView="100" workbookViewId="0"/>
  </sheetViews>
  <sheetFormatPr defaultRowHeight="12.75"/>
  <cols>
    <col min="1" max="1" width="38" style="247" customWidth="1"/>
    <col min="2" max="3" width="14.28515625" style="247" customWidth="1"/>
    <col min="4" max="4" width="2.5703125" style="247" customWidth="1"/>
    <col min="5" max="6" width="14.28515625" style="247" customWidth="1"/>
    <col min="7" max="16384" width="9.140625" style="247"/>
  </cols>
  <sheetData>
    <row r="1" spans="1:9">
      <c r="A1" s="445" t="s">
        <v>473</v>
      </c>
      <c r="B1" s="445"/>
      <c r="C1" s="445"/>
    </row>
    <row r="2" spans="1:9">
      <c r="A2" s="1"/>
      <c r="B2" s="1"/>
      <c r="C2" s="1"/>
    </row>
    <row r="3" spans="1:9" ht="15" customHeight="1">
      <c r="A3" s="457"/>
      <c r="B3" s="620">
        <v>2014</v>
      </c>
      <c r="C3" s="620"/>
      <c r="D3" s="448"/>
      <c r="E3" s="620">
        <v>2013</v>
      </c>
      <c r="F3" s="620"/>
    </row>
    <row r="4" spans="1:9" ht="15.75" customHeight="1">
      <c r="A4" s="458" t="s">
        <v>474</v>
      </c>
      <c r="B4" s="621" t="s">
        <v>282</v>
      </c>
      <c r="C4" s="621" t="s">
        <v>471</v>
      </c>
      <c r="D4" s="459"/>
      <c r="E4" s="621" t="s">
        <v>282</v>
      </c>
      <c r="F4" s="621" t="s">
        <v>471</v>
      </c>
    </row>
    <row r="5" spans="1:9" s="1" customFormat="1" ht="10.5" customHeight="1" thickBot="1">
      <c r="A5" s="460"/>
      <c r="B5" s="622"/>
      <c r="C5" s="622"/>
      <c r="D5" s="424"/>
      <c r="E5" s="622"/>
      <c r="F5" s="622"/>
      <c r="G5" s="247"/>
      <c r="H5" s="247"/>
      <c r="I5" s="351"/>
    </row>
    <row r="6" spans="1:9" s="1" customFormat="1" ht="15.75" customHeight="1" thickTop="1">
      <c r="A6" s="461" t="s">
        <v>23</v>
      </c>
      <c r="B6" s="375">
        <v>11016</v>
      </c>
      <c r="C6" s="375">
        <v>21621.329549704464</v>
      </c>
      <c r="D6" s="375"/>
      <c r="E6" s="375">
        <v>11711</v>
      </c>
      <c r="F6" s="375">
        <v>19110</v>
      </c>
      <c r="G6" s="247"/>
      <c r="H6" s="247"/>
      <c r="I6" s="351"/>
    </row>
    <row r="7" spans="1:9" s="1" customFormat="1" ht="15.75" customHeight="1">
      <c r="A7" s="461" t="s">
        <v>298</v>
      </c>
      <c r="B7" s="375">
        <v>1396</v>
      </c>
      <c r="C7" s="375">
        <v>1980.6959702223648</v>
      </c>
      <c r="D7" s="375"/>
      <c r="E7" s="375">
        <v>1763</v>
      </c>
      <c r="F7" s="375">
        <v>3868</v>
      </c>
      <c r="G7" s="247"/>
      <c r="H7" s="247"/>
      <c r="I7" s="351"/>
    </row>
    <row r="8" spans="1:9" s="1" customFormat="1" ht="15.75" customHeight="1">
      <c r="A8" s="461" t="s">
        <v>148</v>
      </c>
      <c r="B8" s="375">
        <v>1115</v>
      </c>
      <c r="C8" s="375">
        <v>2366.0666550000001</v>
      </c>
      <c r="D8" s="375"/>
      <c r="E8" s="375">
        <v>1229</v>
      </c>
      <c r="F8" s="375">
        <v>3769</v>
      </c>
      <c r="G8" s="247"/>
      <c r="H8" s="247"/>
      <c r="I8" s="351"/>
    </row>
    <row r="9" spans="1:9" s="1" customFormat="1" ht="15.75" customHeight="1">
      <c r="A9" s="461" t="s">
        <v>297</v>
      </c>
      <c r="B9" s="375">
        <v>251</v>
      </c>
      <c r="C9" s="375">
        <v>250.561365</v>
      </c>
      <c r="D9" s="375"/>
      <c r="E9" s="375">
        <v>164</v>
      </c>
      <c r="F9" s="375">
        <v>190</v>
      </c>
      <c r="G9" s="247"/>
      <c r="H9" s="247"/>
      <c r="I9" s="351"/>
    </row>
    <row r="10" spans="1:9" s="1" customFormat="1" ht="15.75" customHeight="1">
      <c r="A10" s="461" t="s">
        <v>299</v>
      </c>
      <c r="B10" s="375">
        <v>751</v>
      </c>
      <c r="C10" s="375">
        <v>831.3152949859757</v>
      </c>
      <c r="D10" s="375"/>
      <c r="E10" s="375">
        <v>4034</v>
      </c>
      <c r="F10" s="375">
        <v>5985</v>
      </c>
      <c r="G10" s="247"/>
      <c r="H10" s="247"/>
      <c r="I10" s="351"/>
    </row>
    <row r="11" spans="1:9" ht="15.75" customHeight="1">
      <c r="A11" s="461" t="s">
        <v>373</v>
      </c>
      <c r="B11" s="375">
        <v>6739</v>
      </c>
      <c r="C11" s="375">
        <v>6755.9028520000002</v>
      </c>
      <c r="D11" s="375"/>
      <c r="E11" s="375">
        <v>4513</v>
      </c>
      <c r="F11" s="375">
        <v>6080</v>
      </c>
    </row>
    <row r="12" spans="1:9" ht="15.75" customHeight="1">
      <c r="A12" s="461" t="s">
        <v>296</v>
      </c>
      <c r="B12" s="375">
        <v>296</v>
      </c>
      <c r="C12" s="375">
        <v>474.2872548862627</v>
      </c>
      <c r="D12" s="375"/>
      <c r="E12" s="375">
        <v>463</v>
      </c>
      <c r="F12" s="375">
        <v>1029</v>
      </c>
    </row>
    <row r="13" spans="1:9" ht="15.75" customHeight="1">
      <c r="A13" s="461" t="s">
        <v>149</v>
      </c>
      <c r="B13" s="375">
        <v>18</v>
      </c>
      <c r="C13" s="375">
        <v>17.895588926695439</v>
      </c>
      <c r="D13" s="375"/>
      <c r="E13" s="375">
        <v>71</v>
      </c>
      <c r="F13" s="375">
        <v>365</v>
      </c>
    </row>
    <row r="14" spans="1:9" ht="15.75" customHeight="1">
      <c r="A14" s="461" t="s">
        <v>150</v>
      </c>
      <c r="B14" s="375">
        <v>375</v>
      </c>
      <c r="C14" s="375">
        <v>641.12443733321845</v>
      </c>
      <c r="D14" s="375"/>
      <c r="E14" s="375">
        <v>818</v>
      </c>
      <c r="F14" s="375">
        <v>1918</v>
      </c>
    </row>
    <row r="15" spans="1:9" ht="15.75" customHeight="1">
      <c r="A15" s="461" t="s">
        <v>179</v>
      </c>
      <c r="B15" s="375">
        <v>27</v>
      </c>
      <c r="C15" s="375">
        <v>34.609676999999998</v>
      </c>
      <c r="D15" s="375"/>
      <c r="E15" s="375">
        <v>8</v>
      </c>
      <c r="F15" s="375">
        <v>35</v>
      </c>
    </row>
    <row r="16" spans="1:9" ht="15.75" customHeight="1">
      <c r="A16" s="462" t="s">
        <v>294</v>
      </c>
      <c r="B16" s="375">
        <v>230</v>
      </c>
      <c r="C16" s="375">
        <v>340.35573792029379</v>
      </c>
      <c r="D16" s="375"/>
      <c r="E16" s="375">
        <v>352</v>
      </c>
      <c r="F16" s="375">
        <v>790</v>
      </c>
    </row>
    <row r="17" spans="1:6" ht="15.75" customHeight="1">
      <c r="A17" s="100" t="s">
        <v>21</v>
      </c>
      <c r="B17" s="373">
        <v>22214</v>
      </c>
      <c r="C17" s="373">
        <v>35314.14438297927</v>
      </c>
      <c r="D17" s="373"/>
      <c r="E17" s="373">
        <v>25126</v>
      </c>
      <c r="F17" s="373">
        <v>43139</v>
      </c>
    </row>
    <row r="18" spans="1:6">
      <c r="A18" s="318"/>
      <c r="B18" s="260"/>
      <c r="C18" s="260"/>
    </row>
    <row r="19" spans="1:6">
      <c r="A19" s="318"/>
      <c r="B19" s="260"/>
      <c r="C19" s="260"/>
    </row>
    <row r="20" spans="1:6">
      <c r="A20" s="318"/>
      <c r="B20" s="260"/>
      <c r="C20" s="260"/>
    </row>
    <row r="21" spans="1:6">
      <c r="A21" s="318"/>
      <c r="B21" s="260"/>
      <c r="C21" s="260"/>
    </row>
    <row r="22" spans="1:6">
      <c r="B22" s="260"/>
      <c r="C22" s="260"/>
    </row>
    <row r="23" spans="1:6">
      <c r="A23" s="251"/>
      <c r="B23" s="259"/>
      <c r="C23" s="259"/>
    </row>
    <row r="24" spans="1:6">
      <c r="A24" s="318"/>
      <c r="B24" s="260"/>
      <c r="C24" s="260"/>
    </row>
    <row r="25" spans="1:6">
      <c r="A25" s="355"/>
      <c r="B25" s="259"/>
      <c r="C25" s="259"/>
    </row>
    <row r="26" spans="1:6">
      <c r="A26" s="251"/>
      <c r="B26" s="259"/>
      <c r="C26" s="259"/>
    </row>
    <row r="27" spans="1:6">
      <c r="A27" s="318"/>
      <c r="B27" s="260"/>
      <c r="C27" s="260"/>
    </row>
    <row r="28" spans="1:6">
      <c r="A28" s="318"/>
      <c r="B28" s="260"/>
      <c r="C28" s="260"/>
    </row>
    <row r="29" spans="1:6">
      <c r="A29" s="318"/>
      <c r="B29" s="260"/>
      <c r="C29" s="260"/>
    </row>
    <row r="30" spans="1:6">
      <c r="A30" s="318"/>
      <c r="B30" s="260"/>
      <c r="C30" s="260"/>
    </row>
    <row r="31" spans="1:6">
      <c r="A31" s="318"/>
      <c r="B31" s="260"/>
      <c r="C31" s="260"/>
    </row>
    <row r="32" spans="1:6">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mergeCells count="6">
    <mergeCell ref="B3:C3"/>
    <mergeCell ref="E3:F3"/>
    <mergeCell ref="B4:B5"/>
    <mergeCell ref="C4:C5"/>
    <mergeCell ref="E4:E5"/>
    <mergeCell ref="F4:F5"/>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3.28515625" style="247" customWidth="1"/>
    <col min="2" max="3" width="14.5703125" style="247" customWidth="1"/>
    <col min="4" max="4" width="2" style="247" customWidth="1"/>
    <col min="5" max="6" width="14.5703125" style="247" customWidth="1"/>
    <col min="7" max="16384" width="9.140625" style="247"/>
  </cols>
  <sheetData>
    <row r="1" spans="1:8">
      <c r="A1" s="247" t="s">
        <v>472</v>
      </c>
      <c r="B1" s="1"/>
    </row>
    <row r="2" spans="1:8">
      <c r="A2" s="1"/>
      <c r="B2" s="1"/>
    </row>
    <row r="3" spans="1:8" ht="20.25" customHeight="1">
      <c r="A3" s="390"/>
      <c r="B3" s="620">
        <v>2014</v>
      </c>
      <c r="C3" s="620"/>
      <c r="D3" s="448"/>
      <c r="E3" s="620">
        <v>2013</v>
      </c>
      <c r="F3" s="620"/>
    </row>
    <row r="4" spans="1:8" ht="36.75" customHeight="1" thickBot="1">
      <c r="A4" s="463" t="s">
        <v>474</v>
      </c>
      <c r="B4" s="424" t="s">
        <v>282</v>
      </c>
      <c r="C4" s="424" t="s">
        <v>471</v>
      </c>
      <c r="D4" s="460"/>
      <c r="E4" s="424" t="s">
        <v>282</v>
      </c>
      <c r="F4" s="424" t="s">
        <v>471</v>
      </c>
    </row>
    <row r="5" spans="1:8" s="1" customFormat="1" ht="15.75" customHeight="1" thickTop="1">
      <c r="A5" s="247" t="s">
        <v>308</v>
      </c>
      <c r="B5" s="375">
        <v>21103.537848</v>
      </c>
      <c r="C5" s="375">
        <v>33371</v>
      </c>
      <c r="D5" s="247"/>
      <c r="E5" s="375">
        <v>19724</v>
      </c>
      <c r="F5" s="375">
        <v>34962</v>
      </c>
      <c r="G5" s="247"/>
      <c r="H5" s="351"/>
    </row>
    <row r="6" spans="1:8" s="1" customFormat="1" ht="15.75" customHeight="1">
      <c r="A6" s="247" t="s">
        <v>453</v>
      </c>
      <c r="B6" s="375">
        <v>660.44549900000004</v>
      </c>
      <c r="C6" s="375">
        <v>1153.2664299999999</v>
      </c>
      <c r="D6" s="247"/>
      <c r="E6" s="375">
        <v>618</v>
      </c>
      <c r="F6" s="375">
        <v>983</v>
      </c>
      <c r="G6" s="247"/>
      <c r="H6" s="351"/>
    </row>
    <row r="7" spans="1:8" s="1" customFormat="1" ht="15.75" customHeight="1">
      <c r="A7" s="247" t="s">
        <v>454</v>
      </c>
      <c r="B7" s="375">
        <v>316.86602599999998</v>
      </c>
      <c r="C7" s="375">
        <v>579.03102200000001</v>
      </c>
      <c r="D7" s="247"/>
      <c r="E7" s="375">
        <v>2058</v>
      </c>
      <c r="F7" s="375">
        <v>2171</v>
      </c>
      <c r="G7" s="247"/>
      <c r="H7" s="351"/>
    </row>
    <row r="8" spans="1:8" s="1" customFormat="1" ht="15.75" customHeight="1">
      <c r="A8" s="247" t="s">
        <v>455</v>
      </c>
      <c r="B8" s="375">
        <v>92.339926000000006</v>
      </c>
      <c r="C8" s="375">
        <v>98.317933999999994</v>
      </c>
      <c r="D8" s="247"/>
      <c r="E8" s="375">
        <v>2710</v>
      </c>
      <c r="F8" s="375">
        <v>4997.3999999999996</v>
      </c>
      <c r="G8" s="247"/>
      <c r="H8" s="351"/>
    </row>
    <row r="9" spans="1:8" s="1" customFormat="1" ht="15.75" customHeight="1">
      <c r="A9" s="247" t="s">
        <v>12</v>
      </c>
      <c r="B9" s="375">
        <v>40.344732999999998</v>
      </c>
      <c r="C9" s="375">
        <v>112.12367399999999</v>
      </c>
      <c r="D9" s="247"/>
      <c r="E9" s="375">
        <v>16</v>
      </c>
      <c r="F9" s="375">
        <v>26</v>
      </c>
      <c r="G9" s="247"/>
      <c r="H9" s="351"/>
    </row>
    <row r="10" spans="1:8" s="1" customFormat="1" ht="15.75" customHeight="1">
      <c r="A10" s="100" t="s">
        <v>21</v>
      </c>
      <c r="B10" s="373">
        <v>22213.534032000003</v>
      </c>
      <c r="C10" s="373">
        <v>35313.739060000007</v>
      </c>
      <c r="D10" s="373"/>
      <c r="E10" s="373">
        <v>25126</v>
      </c>
      <c r="F10" s="373">
        <v>43139.4</v>
      </c>
      <c r="G10" s="247"/>
      <c r="H10" s="351"/>
    </row>
    <row r="11" spans="1:8">
      <c r="A11" s="318"/>
      <c r="B11" s="260"/>
    </row>
    <row r="12" spans="1:8">
      <c r="A12" s="318"/>
      <c r="B12" s="260"/>
    </row>
    <row r="13" spans="1:8">
      <c r="A13" s="318"/>
      <c r="B13" s="262"/>
    </row>
    <row r="14" spans="1:8">
      <c r="B14" s="260"/>
    </row>
    <row r="15" spans="1:8">
      <c r="A15" s="251"/>
      <c r="B15" s="260"/>
    </row>
    <row r="16" spans="1:8">
      <c r="A16" s="318"/>
      <c r="B16" s="260"/>
    </row>
    <row r="17" spans="1:2">
      <c r="A17" s="318"/>
      <c r="B17" s="260"/>
    </row>
    <row r="18" spans="1:2">
      <c r="A18" s="318"/>
      <c r="B18" s="260"/>
    </row>
    <row r="19" spans="1:2">
      <c r="A19" s="318"/>
      <c r="B19" s="260"/>
    </row>
    <row r="20" spans="1:2">
      <c r="A20" s="318"/>
      <c r="B20" s="260"/>
    </row>
    <row r="21" spans="1:2">
      <c r="A21" s="318"/>
      <c r="B21" s="260"/>
    </row>
    <row r="22" spans="1:2">
      <c r="B22" s="260"/>
    </row>
    <row r="23" spans="1:2">
      <c r="A23" s="251"/>
      <c r="B23" s="259"/>
    </row>
    <row r="24" spans="1:2">
      <c r="A24" s="318"/>
      <c r="B24" s="260"/>
    </row>
    <row r="25" spans="1:2">
      <c r="A25" s="355"/>
      <c r="B25" s="259"/>
    </row>
    <row r="26" spans="1:2">
      <c r="A26" s="251"/>
      <c r="B26" s="259"/>
    </row>
    <row r="27" spans="1:2">
      <c r="A27" s="318"/>
      <c r="B27" s="260"/>
    </row>
    <row r="28" spans="1:2">
      <c r="A28" s="318"/>
      <c r="B28" s="260"/>
    </row>
    <row r="29" spans="1:2">
      <c r="A29" s="318"/>
      <c r="B29" s="260"/>
    </row>
    <row r="30" spans="1:2">
      <c r="A30" s="318"/>
      <c r="B30" s="260"/>
    </row>
    <row r="31" spans="1:2">
      <c r="A31" s="318"/>
      <c r="B31" s="260"/>
    </row>
    <row r="32" spans="1:2">
      <c r="B32" s="259"/>
    </row>
    <row r="33" spans="1:2">
      <c r="A33" s="251"/>
      <c r="B33" s="257"/>
    </row>
    <row r="34" spans="1:2">
      <c r="A34" s="318"/>
      <c r="B34" s="260"/>
    </row>
    <row r="35" spans="1:2">
      <c r="A35" s="318"/>
      <c r="B35" s="260"/>
    </row>
    <row r="36" spans="1:2">
      <c r="A36" s="318"/>
      <c r="B36" s="260"/>
    </row>
    <row r="37" spans="1:2">
      <c r="A37" s="318"/>
      <c r="B37" s="260"/>
    </row>
    <row r="39" spans="1:2">
      <c r="A39" s="318"/>
    </row>
  </sheetData>
  <mergeCells count="2">
    <mergeCell ref="B3:C3"/>
    <mergeCell ref="E3:F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7"/>
  <sheetViews>
    <sheetView showGridLines="0" zoomScaleNormal="100" zoomScaleSheetLayoutView="100" workbookViewId="0"/>
  </sheetViews>
  <sheetFormatPr defaultRowHeight="12.75"/>
  <cols>
    <col min="1" max="1" width="29.85546875" style="247" customWidth="1"/>
    <col min="2" max="3" width="10" style="247" customWidth="1"/>
    <col min="4" max="16384" width="9.140625" style="247"/>
  </cols>
  <sheetData>
    <row r="1" spans="1:7">
      <c r="A1" s="1" t="s">
        <v>482</v>
      </c>
      <c r="B1" s="1"/>
      <c r="C1" s="1"/>
    </row>
    <row r="2" spans="1:7">
      <c r="A2" s="1"/>
      <c r="B2" s="1"/>
      <c r="C2" s="1"/>
    </row>
    <row r="3" spans="1:7" ht="21" customHeight="1" thickBot="1">
      <c r="A3" s="467" t="s">
        <v>475</v>
      </c>
      <c r="B3" s="417" t="s">
        <v>476</v>
      </c>
      <c r="C3" s="417" t="s">
        <v>477</v>
      </c>
      <c r="D3" s="417" t="s">
        <v>478</v>
      </c>
    </row>
    <row r="4" spans="1:7" ht="15.75" customHeight="1" thickTop="1">
      <c r="A4" s="247" t="s">
        <v>76</v>
      </c>
      <c r="B4" s="412">
        <v>3.05255348816518E-2</v>
      </c>
      <c r="C4" s="412">
        <v>0.13669999999999999</v>
      </c>
      <c r="D4" s="464">
        <v>4.1999999999999997E-3</v>
      </c>
    </row>
    <row r="5" spans="1:7" s="1" customFormat="1" ht="15.75" customHeight="1">
      <c r="A5" s="247" t="s">
        <v>479</v>
      </c>
      <c r="B5" s="412">
        <v>8.7355603014204003E-2</v>
      </c>
      <c r="C5" s="412">
        <v>0.1973</v>
      </c>
      <c r="D5" s="464">
        <v>1.83E-2</v>
      </c>
      <c r="E5" s="247"/>
      <c r="F5" s="247"/>
      <c r="G5" s="351"/>
    </row>
    <row r="6" spans="1:7" s="1" customFormat="1" ht="15.75" customHeight="1">
      <c r="A6" s="247" t="s">
        <v>480</v>
      </c>
      <c r="B6" s="412">
        <v>4.3039146293517398E-2</v>
      </c>
      <c r="C6" s="412">
        <v>6.0400000000000002E-2</v>
      </c>
      <c r="D6" s="464">
        <v>3.2000000000000002E-3</v>
      </c>
      <c r="E6" s="247"/>
      <c r="F6" s="247"/>
      <c r="G6" s="351"/>
    </row>
    <row r="7" spans="1:7" s="1" customFormat="1" ht="15.75" customHeight="1">
      <c r="A7" s="398" t="s">
        <v>481</v>
      </c>
      <c r="B7" s="465">
        <v>5.8539932667894201E-2</v>
      </c>
      <c r="C7" s="465">
        <v>0.47420000000000001</v>
      </c>
      <c r="D7" s="466">
        <v>2.75E-2</v>
      </c>
      <c r="E7" s="247"/>
      <c r="F7" s="247"/>
      <c r="G7" s="351"/>
    </row>
    <row r="8" spans="1:7" s="1" customFormat="1" ht="15.75" customHeight="1">
      <c r="A8" s="100" t="s">
        <v>21</v>
      </c>
      <c r="B8" s="468">
        <v>4.144235827317274E-2</v>
      </c>
      <c r="C8" s="468">
        <v>0.13482706108363171</v>
      </c>
      <c r="D8" s="469">
        <v>6.4538142734241848E-3</v>
      </c>
      <c r="E8" s="247"/>
      <c r="F8" s="247"/>
      <c r="G8" s="351"/>
    </row>
    <row r="9" spans="1:7">
      <c r="A9" s="318"/>
      <c r="B9" s="260"/>
      <c r="C9" s="260"/>
    </row>
    <row r="10" spans="1:7">
      <c r="A10" s="318"/>
      <c r="B10" s="260"/>
      <c r="C10" s="260"/>
    </row>
    <row r="11" spans="1:7">
      <c r="A11" s="318"/>
      <c r="B11" s="262"/>
      <c r="C11" s="262"/>
    </row>
    <row r="12" spans="1:7">
      <c r="B12" s="260"/>
      <c r="C12" s="260"/>
    </row>
    <row r="13" spans="1:7">
      <c r="A13" s="251"/>
      <c r="B13" s="260"/>
      <c r="C13" s="260"/>
    </row>
    <row r="14" spans="1:7">
      <c r="A14" s="318"/>
      <c r="B14" s="260"/>
      <c r="C14" s="260"/>
    </row>
    <row r="15" spans="1:7">
      <c r="A15" s="318"/>
      <c r="B15" s="260"/>
      <c r="C15" s="260"/>
    </row>
    <row r="16" spans="1:7">
      <c r="A16" s="318"/>
      <c r="B16" s="260"/>
      <c r="C16" s="260"/>
    </row>
    <row r="17" spans="1:3">
      <c r="A17" s="318"/>
      <c r="B17" s="260"/>
      <c r="C17" s="260"/>
    </row>
    <row r="18" spans="1:3">
      <c r="A18" s="318"/>
      <c r="B18" s="260"/>
      <c r="C18" s="260"/>
    </row>
    <row r="19" spans="1:3">
      <c r="A19" s="318"/>
      <c r="B19" s="260"/>
      <c r="C19" s="260"/>
    </row>
    <row r="20" spans="1:3">
      <c r="B20" s="260"/>
      <c r="C20" s="260"/>
    </row>
    <row r="21" spans="1:3">
      <c r="A21" s="251"/>
      <c r="B21" s="259"/>
      <c r="C21" s="259"/>
    </row>
    <row r="22" spans="1:3">
      <c r="A22" s="318"/>
      <c r="B22" s="260"/>
      <c r="C22" s="260"/>
    </row>
    <row r="23" spans="1:3">
      <c r="A23" s="355"/>
      <c r="B23" s="259"/>
      <c r="C23" s="259"/>
    </row>
    <row r="24" spans="1:3">
      <c r="A24" s="251"/>
      <c r="B24" s="259"/>
      <c r="C24" s="259"/>
    </row>
    <row r="25" spans="1:3">
      <c r="A25" s="318"/>
      <c r="B25" s="260"/>
      <c r="C25" s="260"/>
    </row>
    <row r="26" spans="1:3">
      <c r="A26" s="318"/>
      <c r="B26" s="260"/>
      <c r="C26" s="260"/>
    </row>
    <row r="27" spans="1:3">
      <c r="A27" s="318"/>
      <c r="B27" s="260"/>
      <c r="C27" s="260"/>
    </row>
    <row r="28" spans="1:3">
      <c r="A28" s="318"/>
      <c r="B28" s="260"/>
      <c r="C28" s="260"/>
    </row>
    <row r="29" spans="1:3">
      <c r="A29" s="318"/>
      <c r="B29" s="260"/>
      <c r="C29" s="260"/>
    </row>
    <row r="30" spans="1:3">
      <c r="B30" s="259"/>
      <c r="C30" s="259"/>
    </row>
    <row r="31" spans="1:3">
      <c r="A31" s="251"/>
      <c r="B31" s="257"/>
      <c r="C31" s="257"/>
    </row>
    <row r="32" spans="1:3">
      <c r="A32" s="318"/>
      <c r="B32" s="260"/>
      <c r="C32" s="260"/>
    </row>
    <row r="33" spans="1:3">
      <c r="A33" s="318"/>
      <c r="B33" s="260"/>
      <c r="C33" s="260"/>
    </row>
    <row r="34" spans="1:3">
      <c r="A34" s="318"/>
      <c r="B34" s="260"/>
      <c r="C34" s="260"/>
    </row>
    <row r="35" spans="1:3">
      <c r="A35" s="318"/>
      <c r="B35" s="260"/>
      <c r="C35" s="260"/>
    </row>
    <row r="37" spans="1:3">
      <c r="A37"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8" style="247" customWidth="1"/>
    <col min="2" max="2" width="13.85546875" style="247" customWidth="1"/>
    <col min="3" max="3" width="12.7109375" style="247" customWidth="1"/>
    <col min="4" max="4" width="12.140625" style="247" customWidth="1"/>
    <col min="5" max="5" width="10.7109375" style="247" customWidth="1"/>
    <col min="6" max="16384" width="9.140625" style="247"/>
  </cols>
  <sheetData>
    <row r="1" spans="1:8">
      <c r="A1" s="445" t="s">
        <v>483</v>
      </c>
      <c r="B1" s="445"/>
      <c r="C1" s="445"/>
      <c r="D1" s="445"/>
      <c r="E1" s="445"/>
    </row>
    <row r="2" spans="1:8">
      <c r="A2" s="1"/>
      <c r="B2" s="1"/>
    </row>
    <row r="3" spans="1:8" ht="42" customHeight="1" thickBot="1">
      <c r="A3" s="407" t="s">
        <v>340</v>
      </c>
      <c r="B3" s="472" t="s">
        <v>281</v>
      </c>
      <c r="C3" s="473" t="s">
        <v>279</v>
      </c>
      <c r="D3" s="472" t="s">
        <v>484</v>
      </c>
      <c r="E3" s="474" t="s">
        <v>21</v>
      </c>
    </row>
    <row r="4" spans="1:8" ht="15.75" customHeight="1" thickTop="1">
      <c r="A4" s="247" t="s">
        <v>277</v>
      </c>
      <c r="B4" s="375">
        <v>21063</v>
      </c>
      <c r="C4" s="420" t="s">
        <v>96</v>
      </c>
      <c r="D4" s="470" t="s">
        <v>96</v>
      </c>
      <c r="E4" s="375">
        <v>21063</v>
      </c>
    </row>
    <row r="5" spans="1:8" s="1" customFormat="1" ht="15.75" customHeight="1">
      <c r="A5" s="247" t="s">
        <v>18</v>
      </c>
      <c r="B5" s="375">
        <v>108792</v>
      </c>
      <c r="C5" s="420" t="s">
        <v>96</v>
      </c>
      <c r="D5" s="470" t="s">
        <v>96</v>
      </c>
      <c r="E5" s="375">
        <v>108792</v>
      </c>
      <c r="F5" s="247"/>
      <c r="G5" s="247"/>
      <c r="H5" s="351"/>
    </row>
    <row r="6" spans="1:8" s="1" customFormat="1" ht="15.75" customHeight="1">
      <c r="A6" s="247" t="s">
        <v>19</v>
      </c>
      <c r="B6" s="375"/>
      <c r="C6" s="420"/>
      <c r="D6" s="470"/>
      <c r="E6" s="375"/>
      <c r="F6" s="247"/>
      <c r="G6" s="247"/>
      <c r="H6" s="351"/>
    </row>
    <row r="7" spans="1:8" s="1" customFormat="1" ht="15.75" customHeight="1">
      <c r="A7" s="314" t="s">
        <v>485</v>
      </c>
      <c r="B7" s="375">
        <v>308588</v>
      </c>
      <c r="C7" s="420">
        <v>15114</v>
      </c>
      <c r="D7" s="420">
        <v>2495</v>
      </c>
      <c r="E7" s="375">
        <v>326197</v>
      </c>
      <c r="F7" s="247"/>
      <c r="G7" s="247"/>
      <c r="H7" s="351"/>
    </row>
    <row r="8" spans="1:8" s="1" customFormat="1" ht="15.75" customHeight="1">
      <c r="A8" s="314" t="s">
        <v>486</v>
      </c>
      <c r="B8" s="375">
        <v>277859</v>
      </c>
      <c r="C8" s="420">
        <v>32847</v>
      </c>
      <c r="D8" s="420">
        <v>10605</v>
      </c>
      <c r="E8" s="375">
        <v>321311</v>
      </c>
      <c r="F8" s="247"/>
      <c r="G8" s="247"/>
      <c r="H8" s="351"/>
    </row>
    <row r="9" spans="1:8" s="1" customFormat="1" ht="15.75" customHeight="1">
      <c r="A9" s="247" t="s">
        <v>249</v>
      </c>
      <c r="B9" s="375">
        <v>70704</v>
      </c>
      <c r="C9" s="420" t="s">
        <v>96</v>
      </c>
      <c r="D9" s="470" t="s">
        <v>96</v>
      </c>
      <c r="E9" s="375">
        <v>70704</v>
      </c>
      <c r="F9" s="247"/>
      <c r="G9" s="247"/>
      <c r="H9" s="351"/>
    </row>
    <row r="10" spans="1:8" s="1" customFormat="1" ht="15.75" customHeight="1">
      <c r="A10" s="247" t="s">
        <v>405</v>
      </c>
      <c r="B10" s="375">
        <v>3514</v>
      </c>
      <c r="C10" s="420" t="s">
        <v>96</v>
      </c>
      <c r="D10" s="470" t="s">
        <v>96</v>
      </c>
      <c r="E10" s="375">
        <v>3514</v>
      </c>
      <c r="F10" s="247"/>
      <c r="G10" s="247"/>
      <c r="H10" s="351"/>
    </row>
    <row r="11" spans="1:8">
      <c r="A11" s="100" t="s">
        <v>487</v>
      </c>
      <c r="B11" s="373">
        <v>790520</v>
      </c>
      <c r="C11" s="373">
        <v>47961</v>
      </c>
      <c r="D11" s="373">
        <v>13100</v>
      </c>
      <c r="E11" s="373">
        <v>851581</v>
      </c>
    </row>
    <row r="12" spans="1:8">
      <c r="A12" s="318"/>
      <c r="B12" s="260"/>
    </row>
    <row r="13" spans="1:8">
      <c r="A13" s="318"/>
      <c r="B13" s="262"/>
    </row>
    <row r="14" spans="1:8" ht="42" customHeight="1" thickBot="1">
      <c r="A14" s="407" t="s">
        <v>362</v>
      </c>
      <c r="B14" s="472" t="s">
        <v>281</v>
      </c>
      <c r="C14" s="473" t="s">
        <v>279</v>
      </c>
      <c r="D14" s="472" t="s">
        <v>484</v>
      </c>
      <c r="E14" s="474" t="s">
        <v>21</v>
      </c>
    </row>
    <row r="15" spans="1:8" ht="15.75" customHeight="1" thickTop="1">
      <c r="A15" s="247" t="s">
        <v>277</v>
      </c>
      <c r="B15" s="375">
        <v>37999</v>
      </c>
      <c r="C15" s="420" t="s">
        <v>96</v>
      </c>
      <c r="D15" s="470" t="s">
        <v>96</v>
      </c>
      <c r="E15" s="375">
        <v>37999</v>
      </c>
    </row>
    <row r="16" spans="1:8" ht="15.75" customHeight="1">
      <c r="A16" s="247" t="s">
        <v>18</v>
      </c>
      <c r="B16" s="375">
        <v>102307</v>
      </c>
      <c r="C16" s="420" t="s">
        <v>96</v>
      </c>
      <c r="D16" s="470" t="s">
        <v>96</v>
      </c>
      <c r="E16" s="375">
        <v>102307</v>
      </c>
    </row>
    <row r="17" spans="1:5" ht="15.75" customHeight="1">
      <c r="A17" s="247" t="s">
        <v>19</v>
      </c>
      <c r="B17" s="375"/>
      <c r="C17" s="420"/>
      <c r="D17" s="470"/>
      <c r="E17" s="375"/>
    </row>
    <row r="18" spans="1:5" ht="15.75" customHeight="1">
      <c r="A18" s="314" t="s">
        <v>485</v>
      </c>
      <c r="B18" s="375">
        <v>304879.706511</v>
      </c>
      <c r="C18" s="420">
        <v>9789.2934889999997</v>
      </c>
      <c r="D18" s="420">
        <v>10614</v>
      </c>
      <c r="E18" s="375">
        <v>325283</v>
      </c>
    </row>
    <row r="19" spans="1:5" ht="15.75" customHeight="1">
      <c r="A19" s="314" t="s">
        <v>486</v>
      </c>
      <c r="B19" s="375">
        <v>268484.94224</v>
      </c>
      <c r="C19" s="420">
        <v>34607.057759999996</v>
      </c>
      <c r="D19" s="420">
        <v>7399</v>
      </c>
      <c r="E19" s="375">
        <v>310491</v>
      </c>
    </row>
    <row r="20" spans="1:5" ht="15.75" customHeight="1">
      <c r="A20" s="247" t="s">
        <v>249</v>
      </c>
      <c r="B20" s="375">
        <v>63731</v>
      </c>
      <c r="C20" s="420" t="s">
        <v>96</v>
      </c>
      <c r="D20" s="470" t="s">
        <v>96</v>
      </c>
      <c r="E20" s="375">
        <v>63731</v>
      </c>
    </row>
    <row r="21" spans="1:5" ht="15.75" customHeight="1">
      <c r="A21" s="247" t="s">
        <v>405</v>
      </c>
      <c r="B21" s="375">
        <v>5746</v>
      </c>
      <c r="C21" s="420" t="s">
        <v>96</v>
      </c>
      <c r="D21" s="470" t="s">
        <v>96</v>
      </c>
      <c r="E21" s="375">
        <v>5746</v>
      </c>
    </row>
    <row r="22" spans="1:5" ht="15.75" customHeight="1">
      <c r="A22" s="100" t="s">
        <v>487</v>
      </c>
      <c r="B22" s="373">
        <v>783147.64875099994</v>
      </c>
      <c r="C22" s="373">
        <v>44396.351248999999</v>
      </c>
      <c r="D22" s="373">
        <v>18013</v>
      </c>
      <c r="E22" s="373">
        <v>845557</v>
      </c>
    </row>
    <row r="23" spans="1:5">
      <c r="A23" s="251"/>
      <c r="B23" s="259"/>
    </row>
    <row r="24" spans="1:5">
      <c r="A24" s="318"/>
      <c r="B24" s="260"/>
    </row>
    <row r="25" spans="1:5">
      <c r="A25" s="355"/>
      <c r="B25" s="259"/>
    </row>
    <row r="26" spans="1:5">
      <c r="A26" s="251"/>
      <c r="B26" s="259"/>
    </row>
    <row r="27" spans="1:5">
      <c r="A27" s="318"/>
      <c r="B27" s="260"/>
    </row>
    <row r="28" spans="1:5">
      <c r="A28" s="318"/>
      <c r="B28" s="260"/>
    </row>
    <row r="29" spans="1:5">
      <c r="A29" s="318"/>
      <c r="B29" s="260"/>
    </row>
    <row r="30" spans="1:5">
      <c r="A30" s="318"/>
      <c r="B30" s="260"/>
    </row>
    <row r="31" spans="1:5">
      <c r="A31" s="318"/>
      <c r="B31" s="260"/>
    </row>
    <row r="32" spans="1:5">
      <c r="B32" s="259"/>
    </row>
    <row r="33" spans="1:2">
      <c r="A33" s="251"/>
      <c r="B33" s="257"/>
    </row>
    <row r="34" spans="1:2">
      <c r="A34" s="318"/>
      <c r="B34" s="260"/>
    </row>
    <row r="35" spans="1:2">
      <c r="A35" s="318"/>
      <c r="B35" s="260"/>
    </row>
    <row r="36" spans="1:2">
      <c r="A36" s="318"/>
      <c r="B36" s="260"/>
    </row>
    <row r="37" spans="1:2">
      <c r="A37" s="318"/>
      <c r="B37" s="260"/>
    </row>
    <row r="39" spans="1:2">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1"/>
  <sheetViews>
    <sheetView showGridLines="0" zoomScaleNormal="100" zoomScaleSheetLayoutView="100" workbookViewId="0">
      <selection sqref="A1:G1"/>
    </sheetView>
  </sheetViews>
  <sheetFormatPr defaultRowHeight="12.75"/>
  <cols>
    <col min="1" max="1" width="38" style="247" customWidth="1"/>
    <col min="2" max="7" width="11.28515625" style="247" customWidth="1"/>
    <col min="8" max="16384" width="9.140625" style="247"/>
  </cols>
  <sheetData>
    <row r="1" spans="1:9">
      <c r="A1" s="616" t="s">
        <v>488</v>
      </c>
      <c r="B1" s="616"/>
      <c r="C1" s="616"/>
      <c r="D1" s="616"/>
      <c r="E1" s="616"/>
      <c r="F1" s="616"/>
      <c r="G1" s="616"/>
    </row>
    <row r="2" spans="1:9">
      <c r="A2" s="1"/>
      <c r="B2" s="1"/>
      <c r="C2" s="1"/>
    </row>
    <row r="3" spans="1:9" ht="26.25" thickBot="1">
      <c r="A3" s="471" t="s">
        <v>340</v>
      </c>
      <c r="B3" s="424" t="s">
        <v>489</v>
      </c>
      <c r="C3" s="424" t="s">
        <v>490</v>
      </c>
      <c r="D3" s="424" t="s">
        <v>491</v>
      </c>
      <c r="E3" s="424" t="s">
        <v>492</v>
      </c>
      <c r="F3" s="424" t="s">
        <v>493</v>
      </c>
      <c r="G3" s="424" t="s">
        <v>21</v>
      </c>
    </row>
    <row r="4" spans="1:9" ht="15.75" customHeight="1" thickTop="1">
      <c r="A4" s="247" t="s">
        <v>485</v>
      </c>
      <c r="B4" s="252">
        <v>6553</v>
      </c>
      <c r="C4" s="252">
        <v>2434</v>
      </c>
      <c r="D4" s="252">
        <v>2267</v>
      </c>
      <c r="E4" s="252">
        <v>565</v>
      </c>
      <c r="F4" s="252">
        <v>3295</v>
      </c>
      <c r="G4" s="252">
        <v>15114</v>
      </c>
    </row>
    <row r="5" spans="1:9" s="1" customFormat="1" ht="15.75" customHeight="1">
      <c r="A5" s="247" t="s">
        <v>486</v>
      </c>
      <c r="B5" s="475">
        <v>3436</v>
      </c>
      <c r="C5" s="475">
        <v>10589</v>
      </c>
      <c r="D5" s="475">
        <v>5974</v>
      </c>
      <c r="E5" s="475">
        <v>847</v>
      </c>
      <c r="F5" s="475">
        <v>12001</v>
      </c>
      <c r="G5" s="253">
        <v>32847</v>
      </c>
      <c r="H5" s="247"/>
      <c r="I5" s="351"/>
    </row>
    <row r="6" spans="1:9" s="1" customFormat="1" ht="15.75" customHeight="1">
      <c r="A6" s="100" t="s">
        <v>494</v>
      </c>
      <c r="B6" s="477">
        <v>9989</v>
      </c>
      <c r="C6" s="477">
        <v>13023</v>
      </c>
      <c r="D6" s="477">
        <v>8241</v>
      </c>
      <c r="E6" s="477">
        <v>1412</v>
      </c>
      <c r="F6" s="477">
        <v>15296</v>
      </c>
      <c r="G6" s="374">
        <v>47961</v>
      </c>
      <c r="H6" s="251"/>
      <c r="I6" s="351"/>
    </row>
    <row r="7" spans="1:9" s="1" customFormat="1" ht="15.75" customHeight="1">
      <c r="A7" s="318"/>
      <c r="B7" s="360"/>
      <c r="C7" s="360"/>
      <c r="D7" s="360"/>
      <c r="E7" s="360"/>
      <c r="F7" s="360"/>
      <c r="G7" s="256"/>
      <c r="H7" s="247"/>
      <c r="I7" s="351"/>
    </row>
    <row r="8" spans="1:9" s="1" customFormat="1" ht="15.75" customHeight="1">
      <c r="A8" s="247"/>
      <c r="B8" s="247"/>
      <c r="C8" s="476"/>
      <c r="D8" s="476"/>
      <c r="E8" s="476"/>
      <c r="F8" s="476"/>
      <c r="G8" s="476"/>
      <c r="H8" s="247"/>
      <c r="I8" s="351"/>
    </row>
    <row r="9" spans="1:9" s="1" customFormat="1" ht="33.75" customHeight="1" thickBot="1">
      <c r="A9" s="471" t="s">
        <v>362</v>
      </c>
      <c r="B9" s="424" t="s">
        <v>489</v>
      </c>
      <c r="C9" s="424" t="s">
        <v>490</v>
      </c>
      <c r="D9" s="424" t="s">
        <v>491</v>
      </c>
      <c r="E9" s="424" t="s">
        <v>492</v>
      </c>
      <c r="F9" s="424" t="s">
        <v>493</v>
      </c>
      <c r="G9" s="424" t="s">
        <v>21</v>
      </c>
      <c r="H9" s="247"/>
      <c r="I9" s="351"/>
    </row>
    <row r="10" spans="1:9" s="1" customFormat="1" ht="15.75" customHeight="1" thickTop="1">
      <c r="A10" s="247" t="s">
        <v>495</v>
      </c>
      <c r="B10" s="252">
        <v>4550</v>
      </c>
      <c r="C10" s="252">
        <v>1550</v>
      </c>
      <c r="D10" s="252">
        <v>923</v>
      </c>
      <c r="E10" s="252">
        <v>111</v>
      </c>
      <c r="F10" s="252">
        <v>2655</v>
      </c>
      <c r="G10" s="252">
        <v>9789</v>
      </c>
      <c r="H10" s="247"/>
      <c r="I10" s="351"/>
    </row>
    <row r="11" spans="1:9" s="1" customFormat="1" ht="15.75" customHeight="1">
      <c r="A11" s="247" t="s">
        <v>496</v>
      </c>
      <c r="B11" s="475">
        <v>3719</v>
      </c>
      <c r="C11" s="475">
        <v>7505</v>
      </c>
      <c r="D11" s="475">
        <v>3751</v>
      </c>
      <c r="E11" s="475">
        <v>543</v>
      </c>
      <c r="F11" s="475">
        <v>19089</v>
      </c>
      <c r="G11" s="253">
        <v>34607</v>
      </c>
      <c r="H11" s="247"/>
      <c r="I11" s="351"/>
    </row>
    <row r="12" spans="1:9" ht="15.75" customHeight="1">
      <c r="A12" s="100" t="s">
        <v>494</v>
      </c>
      <c r="B12" s="477">
        <v>8269</v>
      </c>
      <c r="C12" s="477">
        <v>9055</v>
      </c>
      <c r="D12" s="477">
        <v>4674</v>
      </c>
      <c r="E12" s="477">
        <v>654</v>
      </c>
      <c r="F12" s="477">
        <v>21744</v>
      </c>
      <c r="G12" s="374">
        <v>44396</v>
      </c>
    </row>
    <row r="13" spans="1:9">
      <c r="C13" s="375"/>
      <c r="D13" s="375"/>
    </row>
    <row r="14" spans="1:9">
      <c r="C14" s="375"/>
      <c r="D14" s="375"/>
      <c r="F14" s="375"/>
    </row>
    <row r="15" spans="1:9">
      <c r="A15" s="251"/>
      <c r="B15" s="259"/>
      <c r="C15" s="259"/>
    </row>
    <row r="16" spans="1:9">
      <c r="A16" s="318"/>
      <c r="B16" s="260"/>
      <c r="C16" s="260"/>
    </row>
    <row r="17" spans="1:3">
      <c r="A17" s="355"/>
      <c r="B17" s="259"/>
      <c r="C17" s="259"/>
    </row>
    <row r="18" spans="1:3">
      <c r="A18" s="251"/>
      <c r="B18" s="259"/>
      <c r="C18" s="259"/>
    </row>
    <row r="19" spans="1:3">
      <c r="A19" s="318"/>
      <c r="B19" s="260"/>
      <c r="C19" s="260"/>
    </row>
    <row r="20" spans="1:3">
      <c r="A20" s="318"/>
      <c r="B20" s="260"/>
      <c r="C20" s="260"/>
    </row>
    <row r="21" spans="1:3">
      <c r="A21" s="318"/>
      <c r="B21" s="260"/>
      <c r="C21" s="260"/>
    </row>
    <row r="22" spans="1:3">
      <c r="A22" s="318"/>
      <c r="B22" s="260"/>
      <c r="C22" s="260"/>
    </row>
    <row r="23" spans="1:3">
      <c r="A23" s="318"/>
      <c r="B23" s="260"/>
      <c r="C23" s="260"/>
    </row>
    <row r="24" spans="1:3">
      <c r="B24" s="259"/>
      <c r="C24" s="259"/>
    </row>
    <row r="25" spans="1:3">
      <c r="A25" s="251"/>
      <c r="B25" s="257"/>
      <c r="C25" s="257"/>
    </row>
    <row r="26" spans="1:3">
      <c r="A26" s="318"/>
      <c r="B26" s="260"/>
      <c r="C26" s="260"/>
    </row>
    <row r="27" spans="1:3">
      <c r="A27" s="318"/>
      <c r="B27" s="260"/>
      <c r="C27" s="260"/>
    </row>
    <row r="28" spans="1:3">
      <c r="A28" s="318"/>
      <c r="B28" s="260"/>
      <c r="C28" s="260"/>
    </row>
    <row r="29" spans="1:3">
      <c r="A29" s="318"/>
      <c r="B29" s="260"/>
      <c r="C29" s="260"/>
    </row>
    <row r="31" spans="1:3">
      <c r="A31" s="318"/>
    </row>
  </sheetData>
  <mergeCells count="1">
    <mergeCell ref="A1:G1"/>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69"/>
  <sheetViews>
    <sheetView showGridLines="0" zoomScaleNormal="100" zoomScaleSheetLayoutView="100" workbookViewId="0"/>
  </sheetViews>
  <sheetFormatPr defaultRowHeight="15"/>
  <cols>
    <col min="1" max="1" width="35.42578125" style="250" customWidth="1"/>
    <col min="2" max="4" width="10.28515625" style="250" customWidth="1"/>
    <col min="5" max="16384" width="9.140625" style="250"/>
  </cols>
  <sheetData>
    <row r="1" spans="1:7" s="247" customFormat="1">
      <c r="A1" s="445" t="s">
        <v>497</v>
      </c>
      <c r="B1"/>
    </row>
    <row r="2" spans="1:7" s="247" customFormat="1">
      <c r="A2"/>
      <c r="B2"/>
    </row>
    <row r="3" spans="1:7" ht="21" customHeight="1" thickBot="1">
      <c r="A3" s="386" t="s">
        <v>340</v>
      </c>
      <c r="B3" s="424" t="s">
        <v>498</v>
      </c>
      <c r="C3" s="424" t="s">
        <v>160</v>
      </c>
      <c r="D3" s="424" t="s">
        <v>499</v>
      </c>
    </row>
    <row r="4" spans="1:7" customFormat="1" ht="15.75" customHeight="1" thickTop="1">
      <c r="A4" s="247" t="s">
        <v>500</v>
      </c>
      <c r="B4" s="420">
        <v>500</v>
      </c>
      <c r="C4" s="420">
        <v>110</v>
      </c>
      <c r="D4" s="420">
        <v>390</v>
      </c>
      <c r="E4" s="250"/>
      <c r="F4" s="250"/>
      <c r="G4" s="279"/>
    </row>
    <row r="5" spans="1:7" customFormat="1" ht="15.75" customHeight="1">
      <c r="A5" s="247" t="s">
        <v>501</v>
      </c>
      <c r="B5" s="478">
        <v>-260</v>
      </c>
      <c r="C5" s="478">
        <v>1874</v>
      </c>
      <c r="D5" s="478">
        <v>0</v>
      </c>
      <c r="E5" s="250"/>
      <c r="F5" s="250"/>
      <c r="G5" s="279"/>
    </row>
    <row r="6" spans="1:7" customFormat="1" ht="15.75" customHeight="1">
      <c r="A6" s="247" t="s">
        <v>76</v>
      </c>
      <c r="B6" s="478">
        <v>-93</v>
      </c>
      <c r="C6" s="478">
        <v>463</v>
      </c>
      <c r="D6" s="478">
        <v>0</v>
      </c>
      <c r="E6" s="250"/>
      <c r="F6" s="250"/>
      <c r="G6" s="279"/>
    </row>
    <row r="7" spans="1:7" customFormat="1" ht="15.75" customHeight="1">
      <c r="A7" s="318" t="s">
        <v>502</v>
      </c>
      <c r="B7" s="478">
        <v>-41</v>
      </c>
      <c r="C7" s="478">
        <v>2192</v>
      </c>
      <c r="D7" s="478">
        <v>0</v>
      </c>
      <c r="E7" s="250"/>
      <c r="F7" s="250"/>
      <c r="G7" s="279"/>
    </row>
    <row r="8" spans="1:7" customFormat="1" ht="15.75" customHeight="1">
      <c r="A8" s="318" t="s">
        <v>503</v>
      </c>
      <c r="B8" s="478">
        <v>15</v>
      </c>
      <c r="C8" s="478">
        <v>315</v>
      </c>
      <c r="D8" s="478">
        <v>0</v>
      </c>
      <c r="E8" s="250"/>
      <c r="F8" s="250"/>
      <c r="G8" s="279"/>
    </row>
    <row r="9" spans="1:7" customFormat="1" ht="15.75" customHeight="1">
      <c r="A9" s="100" t="s">
        <v>21</v>
      </c>
      <c r="B9" s="480">
        <v>121</v>
      </c>
      <c r="C9" s="480">
        <v>4954</v>
      </c>
      <c r="D9" s="480">
        <v>390</v>
      </c>
      <c r="E9" s="250"/>
      <c r="F9" s="250"/>
      <c r="G9" s="279"/>
    </row>
    <row r="10" spans="1:7">
      <c r="A10" s="247"/>
      <c r="B10" s="247"/>
      <c r="C10" s="245"/>
      <c r="D10" s="245"/>
    </row>
    <row r="11" spans="1:7">
      <c r="A11" s="247"/>
      <c r="B11" s="247"/>
      <c r="C11" s="245"/>
      <c r="D11" s="245"/>
    </row>
    <row r="12" spans="1:7" ht="21" customHeight="1" thickBot="1">
      <c r="A12" s="386" t="s">
        <v>362</v>
      </c>
      <c r="B12" s="424" t="s">
        <v>498</v>
      </c>
      <c r="C12" s="424" t="s">
        <v>160</v>
      </c>
      <c r="D12" s="424" t="s">
        <v>499</v>
      </c>
    </row>
    <row r="13" spans="1:7" ht="15.75" thickTop="1">
      <c r="A13" s="247" t="s">
        <v>504</v>
      </c>
      <c r="B13" s="420">
        <v>449</v>
      </c>
      <c r="C13" s="478">
        <v>0</v>
      </c>
      <c r="D13" s="420">
        <v>449</v>
      </c>
    </row>
    <row r="14" spans="1:7">
      <c r="A14" s="247" t="s">
        <v>501</v>
      </c>
      <c r="B14" s="478">
        <v>-10</v>
      </c>
      <c r="C14" s="478">
        <v>1213</v>
      </c>
      <c r="D14" s="478">
        <v>0</v>
      </c>
    </row>
    <row r="15" spans="1:7">
      <c r="A15" s="247" t="s">
        <v>76</v>
      </c>
      <c r="B15" s="478">
        <v>349</v>
      </c>
      <c r="C15" s="478">
        <v>288</v>
      </c>
      <c r="D15" s="478">
        <v>61</v>
      </c>
    </row>
    <row r="16" spans="1:7">
      <c r="A16" s="318" t="s">
        <v>502</v>
      </c>
      <c r="B16" s="478">
        <v>-288</v>
      </c>
      <c r="C16" s="478">
        <v>1327</v>
      </c>
      <c r="D16" s="478">
        <v>0</v>
      </c>
    </row>
    <row r="17" spans="1:4">
      <c r="A17" s="318" t="s">
        <v>503</v>
      </c>
      <c r="B17" s="478">
        <v>-192</v>
      </c>
      <c r="C17" s="478">
        <v>386</v>
      </c>
      <c r="D17" s="478">
        <v>0</v>
      </c>
    </row>
    <row r="18" spans="1:4">
      <c r="A18" s="398" t="s">
        <v>505</v>
      </c>
      <c r="B18" s="479">
        <v>1</v>
      </c>
      <c r="C18" s="478">
        <v>0</v>
      </c>
      <c r="D18" s="479">
        <v>1</v>
      </c>
    </row>
    <row r="19" spans="1:4">
      <c r="A19" s="100" t="s">
        <v>21</v>
      </c>
      <c r="B19" s="481">
        <v>309</v>
      </c>
      <c r="C19" s="482">
        <v>3214</v>
      </c>
      <c r="D19" s="483">
        <v>511</v>
      </c>
    </row>
    <row r="20" spans="1:4">
      <c r="A20" s="246"/>
      <c r="B20" s="260"/>
    </row>
    <row r="21" spans="1:4">
      <c r="A21" s="251"/>
      <c r="B21" s="259"/>
    </row>
    <row r="22" spans="1:4">
      <c r="A22" s="265"/>
      <c r="B22" s="260"/>
    </row>
    <row r="23" spans="1:4">
      <c r="A23" s="261"/>
      <c r="B23" s="259"/>
    </row>
    <row r="24" spans="1:4">
      <c r="A24" s="251"/>
      <c r="B24" s="259"/>
    </row>
    <row r="25" spans="1:4">
      <c r="A25" s="265"/>
      <c r="B25" s="260"/>
    </row>
    <row r="26" spans="1:4">
      <c r="A26" s="265"/>
      <c r="B26" s="260"/>
    </row>
    <row r="27" spans="1:4">
      <c r="A27" s="265"/>
      <c r="B27" s="260"/>
    </row>
    <row r="28" spans="1:4">
      <c r="A28" s="265"/>
      <c r="B28" s="260"/>
    </row>
    <row r="29" spans="1:4">
      <c r="A29" s="265"/>
      <c r="B29" s="260"/>
    </row>
    <row r="30" spans="1:4">
      <c r="A30" s="245"/>
      <c r="B30" s="259"/>
    </row>
    <row r="31" spans="1:4">
      <c r="A31" s="251"/>
      <c r="B31" s="258"/>
    </row>
    <row r="32" spans="1:4">
      <c r="A32" s="265"/>
      <c r="B32" s="260"/>
    </row>
    <row r="33" spans="1:2">
      <c r="A33" s="265"/>
      <c r="B33" s="260"/>
    </row>
    <row r="34" spans="1:2">
      <c r="A34" s="265"/>
      <c r="B34" s="260"/>
    </row>
    <row r="35" spans="1:2">
      <c r="A35" s="265"/>
      <c r="B35" s="260"/>
    </row>
    <row r="36" spans="1:2">
      <c r="A36" s="245"/>
      <c r="B36" s="245"/>
    </row>
    <row r="37" spans="1:2">
      <c r="A37" s="266"/>
      <c r="B37" s="245"/>
    </row>
    <row r="38" spans="1:2">
      <c r="A38" s="245"/>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39"/>
  <sheetViews>
    <sheetView showGridLines="0" zoomScaleNormal="100" zoomScaleSheetLayoutView="100" workbookViewId="0"/>
  </sheetViews>
  <sheetFormatPr defaultRowHeight="12.75"/>
  <cols>
    <col min="1" max="1" width="34.5703125" style="247" customWidth="1"/>
    <col min="2" max="2" width="16.42578125" style="247" customWidth="1"/>
    <col min="3" max="16384" width="9.140625" style="247"/>
  </cols>
  <sheetData>
    <row r="1" spans="1:5">
      <c r="A1" s="1" t="s">
        <v>506</v>
      </c>
      <c r="B1" s="1"/>
    </row>
    <row r="2" spans="1:5">
      <c r="A2" s="1"/>
      <c r="B2" s="1"/>
    </row>
    <row r="3" spans="1:5" ht="23.25" customHeight="1" thickBot="1">
      <c r="A3" s="489" t="s">
        <v>507</v>
      </c>
      <c r="B3" s="490" t="s">
        <v>508</v>
      </c>
    </row>
    <row r="4" spans="1:5" ht="15.75" customHeight="1" thickTop="1">
      <c r="A4" s="484" t="s">
        <v>509</v>
      </c>
      <c r="B4" s="485">
        <v>6325</v>
      </c>
    </row>
    <row r="5" spans="1:5" s="1" customFormat="1" ht="15.75" customHeight="1">
      <c r="A5" s="484" t="s">
        <v>510</v>
      </c>
      <c r="B5" s="485">
        <v>4862</v>
      </c>
      <c r="C5" s="247"/>
      <c r="D5" s="247"/>
      <c r="E5" s="351"/>
    </row>
    <row r="6" spans="1:5" s="1" customFormat="1" ht="15.75" customHeight="1">
      <c r="A6" s="484" t="s">
        <v>511</v>
      </c>
      <c r="B6" s="485">
        <v>3331</v>
      </c>
      <c r="C6" s="247"/>
      <c r="D6" s="247"/>
      <c r="E6" s="351"/>
    </row>
    <row r="7" spans="1:5" s="1" customFormat="1" ht="15.75" customHeight="1">
      <c r="A7" s="484" t="s">
        <v>512</v>
      </c>
      <c r="B7" s="485">
        <v>1036</v>
      </c>
      <c r="C7" s="247"/>
      <c r="D7" s="247"/>
      <c r="E7" s="351"/>
    </row>
    <row r="8" spans="1:5" s="1" customFormat="1" ht="15.75" customHeight="1">
      <c r="A8" s="484" t="s">
        <v>513</v>
      </c>
      <c r="B8" s="485">
        <v>938</v>
      </c>
      <c r="C8" s="247"/>
      <c r="D8" s="247"/>
      <c r="E8" s="351"/>
    </row>
    <row r="9" spans="1:5" s="1" customFormat="1" ht="15.75" customHeight="1">
      <c r="A9" s="486" t="s">
        <v>12</v>
      </c>
      <c r="B9" s="485">
        <v>2405</v>
      </c>
      <c r="C9" s="247"/>
      <c r="D9" s="247"/>
      <c r="E9" s="351"/>
    </row>
    <row r="10" spans="1:5" s="1" customFormat="1" ht="15.75" customHeight="1">
      <c r="A10" s="487" t="s">
        <v>514</v>
      </c>
      <c r="B10" s="488">
        <v>18897</v>
      </c>
      <c r="C10" s="247"/>
      <c r="D10" s="247"/>
      <c r="E10" s="351"/>
    </row>
    <row r="11" spans="1:5">
      <c r="A11" s="318"/>
      <c r="B11" s="260"/>
    </row>
    <row r="12" spans="1:5">
      <c r="A12" s="318"/>
      <c r="B12" s="260"/>
    </row>
    <row r="13" spans="1:5">
      <c r="A13" s="318"/>
      <c r="B13" s="262"/>
    </row>
    <row r="14" spans="1:5">
      <c r="B14" s="260"/>
    </row>
    <row r="15" spans="1:5">
      <c r="A15" s="251"/>
      <c r="B15" s="260"/>
    </row>
    <row r="16" spans="1:5">
      <c r="A16" s="318"/>
      <c r="B16" s="260"/>
    </row>
    <row r="17" spans="1:2">
      <c r="A17" s="318"/>
      <c r="B17" s="260"/>
    </row>
    <row r="18" spans="1:2">
      <c r="A18" s="318"/>
      <c r="B18" s="260"/>
    </row>
    <row r="19" spans="1:2">
      <c r="A19" s="318"/>
      <c r="B19" s="260"/>
    </row>
    <row r="20" spans="1:2">
      <c r="A20" s="318"/>
      <c r="B20" s="260"/>
    </row>
    <row r="21" spans="1:2">
      <c r="A21" s="318"/>
      <c r="B21" s="260"/>
    </row>
    <row r="22" spans="1:2">
      <c r="B22" s="260"/>
    </row>
    <row r="23" spans="1:2">
      <c r="A23" s="251"/>
      <c r="B23" s="259"/>
    </row>
    <row r="24" spans="1:2">
      <c r="A24" s="318"/>
      <c r="B24" s="260"/>
    </row>
    <row r="25" spans="1:2">
      <c r="A25" s="355"/>
      <c r="B25" s="259"/>
    </row>
    <row r="26" spans="1:2">
      <c r="A26" s="251"/>
      <c r="B26" s="259"/>
    </row>
    <row r="27" spans="1:2">
      <c r="A27" s="318"/>
      <c r="B27" s="260"/>
    </row>
    <row r="28" spans="1:2">
      <c r="A28" s="318"/>
      <c r="B28" s="260"/>
    </row>
    <row r="29" spans="1:2">
      <c r="A29" s="318"/>
      <c r="B29" s="260"/>
    </row>
    <row r="30" spans="1:2">
      <c r="A30" s="318"/>
      <c r="B30" s="260"/>
    </row>
    <row r="31" spans="1:2">
      <c r="A31" s="318"/>
      <c r="B31" s="260"/>
    </row>
    <row r="32" spans="1:2">
      <c r="B32" s="259"/>
    </row>
    <row r="33" spans="1:2">
      <c r="A33" s="251"/>
      <c r="B33" s="257"/>
    </row>
    <row r="34" spans="1:2">
      <c r="A34" s="318"/>
      <c r="B34" s="260"/>
    </row>
    <row r="35" spans="1:2">
      <c r="A35" s="318"/>
      <c r="B35" s="260"/>
    </row>
    <row r="36" spans="1:2">
      <c r="A36" s="318"/>
      <c r="B36" s="260"/>
    </row>
    <row r="37" spans="1:2">
      <c r="A37" s="318"/>
      <c r="B37" s="260"/>
    </row>
    <row r="39" spans="1:2">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71"/>
  <sheetViews>
    <sheetView showGridLines="0" zoomScaleNormal="100" zoomScaleSheetLayoutView="100" workbookViewId="0"/>
  </sheetViews>
  <sheetFormatPr defaultRowHeight="15"/>
  <cols>
    <col min="1" max="1" width="37.5703125" style="250" customWidth="1"/>
    <col min="2" max="2" width="14.85546875" style="250" customWidth="1"/>
    <col min="3" max="16384" width="9.140625" style="250"/>
  </cols>
  <sheetData>
    <row r="1" spans="1:5" s="247" customFormat="1">
      <c r="A1" s="1" t="s">
        <v>515</v>
      </c>
      <c r="B1"/>
    </row>
    <row r="2" spans="1:5" s="247" customFormat="1">
      <c r="A2"/>
      <c r="B2"/>
    </row>
    <row r="3" spans="1:5" ht="22.5" customHeight="1" thickBot="1">
      <c r="A3" s="489" t="s">
        <v>507</v>
      </c>
      <c r="B3" s="490" t="s">
        <v>516</v>
      </c>
    </row>
    <row r="4" spans="1:5" s="247" customFormat="1" ht="15.75" customHeight="1" thickTop="1">
      <c r="A4" s="484" t="s">
        <v>509</v>
      </c>
      <c r="B4" s="485">
        <v>142</v>
      </c>
    </row>
    <row r="5" spans="1:5" customFormat="1" ht="15.75" customHeight="1">
      <c r="A5" s="484" t="s">
        <v>511</v>
      </c>
      <c r="B5" s="485">
        <v>130</v>
      </c>
      <c r="C5" s="250"/>
      <c r="D5" s="250"/>
      <c r="E5" s="279"/>
    </row>
    <row r="6" spans="1:5" customFormat="1" ht="15.75" customHeight="1">
      <c r="A6" s="484" t="s">
        <v>517</v>
      </c>
      <c r="B6" s="485">
        <v>14</v>
      </c>
      <c r="C6" s="250"/>
      <c r="D6" s="250"/>
      <c r="E6" s="279"/>
    </row>
    <row r="7" spans="1:5" customFormat="1" ht="15.75" customHeight="1">
      <c r="A7" s="484" t="s">
        <v>510</v>
      </c>
      <c r="B7" s="485">
        <v>158</v>
      </c>
      <c r="C7" s="250"/>
      <c r="D7" s="250"/>
      <c r="E7" s="279"/>
    </row>
    <row r="8" spans="1:5" customFormat="1" ht="15.75" customHeight="1">
      <c r="A8" s="484" t="s">
        <v>513</v>
      </c>
      <c r="B8" s="485">
        <v>48</v>
      </c>
      <c r="C8" s="250"/>
      <c r="D8" s="250"/>
      <c r="E8" s="279"/>
    </row>
    <row r="9" spans="1:5" customFormat="1" ht="15.75" customHeight="1">
      <c r="A9" s="484" t="s">
        <v>453</v>
      </c>
      <c r="B9" s="485">
        <v>78</v>
      </c>
      <c r="C9" s="250"/>
      <c r="D9" s="250"/>
      <c r="E9" s="279"/>
    </row>
    <row r="10" spans="1:5" customFormat="1" ht="15.75" customHeight="1">
      <c r="A10" s="486" t="s">
        <v>12</v>
      </c>
      <c r="B10" s="485">
        <v>24</v>
      </c>
      <c r="C10" s="250"/>
      <c r="D10" s="250"/>
      <c r="E10" s="279"/>
    </row>
    <row r="11" spans="1:5" ht="15.75" customHeight="1">
      <c r="A11" s="491" t="s">
        <v>518</v>
      </c>
      <c r="B11" s="493">
        <v>-181</v>
      </c>
    </row>
    <row r="12" spans="1:5" ht="15.75" customHeight="1">
      <c r="A12" s="365" t="s">
        <v>519</v>
      </c>
      <c r="B12" s="492">
        <v>413</v>
      </c>
    </row>
    <row r="13" spans="1:5">
      <c r="A13" s="265"/>
      <c r="B13" s="262"/>
    </row>
    <row r="14" spans="1:5">
      <c r="A14" s="246"/>
      <c r="B14" s="260"/>
    </row>
    <row r="15" spans="1:5">
      <c r="A15" s="251"/>
      <c r="B15" s="260"/>
    </row>
    <row r="16" spans="1:5">
      <c r="A16" s="265"/>
      <c r="B16" s="260"/>
    </row>
    <row r="17" spans="1:2">
      <c r="A17" s="265"/>
      <c r="B17" s="260"/>
    </row>
    <row r="18" spans="1:2">
      <c r="A18" s="265"/>
      <c r="B18" s="260"/>
    </row>
    <row r="19" spans="1:2">
      <c r="A19" s="265"/>
      <c r="B19" s="260"/>
    </row>
    <row r="20" spans="1:2">
      <c r="A20" s="265"/>
      <c r="B20" s="260"/>
    </row>
    <row r="21" spans="1:2">
      <c r="A21" s="265"/>
      <c r="B21" s="260"/>
    </row>
    <row r="22" spans="1:2">
      <c r="A22" s="246"/>
      <c r="B22" s="260"/>
    </row>
    <row r="23" spans="1:2">
      <c r="A23" s="251"/>
      <c r="B23" s="259"/>
    </row>
    <row r="24" spans="1:2">
      <c r="A24" s="265"/>
      <c r="B24" s="260"/>
    </row>
    <row r="25" spans="1:2">
      <c r="A25" s="261"/>
      <c r="B25" s="259"/>
    </row>
    <row r="26" spans="1:2">
      <c r="A26" s="251"/>
      <c r="B26" s="259"/>
    </row>
    <row r="27" spans="1:2">
      <c r="A27" s="265"/>
      <c r="B27" s="260"/>
    </row>
    <row r="28" spans="1:2">
      <c r="A28" s="265"/>
      <c r="B28" s="260"/>
    </row>
    <row r="29" spans="1:2">
      <c r="A29" s="265"/>
      <c r="B29" s="260"/>
    </row>
    <row r="30" spans="1:2">
      <c r="A30" s="265"/>
      <c r="B30" s="260"/>
    </row>
    <row r="31" spans="1:2">
      <c r="A31" s="265"/>
      <c r="B31" s="260"/>
    </row>
    <row r="32" spans="1:2">
      <c r="A32" s="245"/>
      <c r="B32" s="259"/>
    </row>
    <row r="33" spans="1:2">
      <c r="A33" s="251"/>
      <c r="B33" s="258"/>
    </row>
    <row r="34" spans="1:2">
      <c r="A34" s="265"/>
      <c r="B34" s="260"/>
    </row>
    <row r="35" spans="1:2">
      <c r="A35" s="265"/>
      <c r="B35" s="260"/>
    </row>
    <row r="36" spans="1:2">
      <c r="A36" s="265"/>
      <c r="B36" s="260"/>
    </row>
    <row r="37" spans="1:2">
      <c r="A37" s="265"/>
      <c r="B37" s="260"/>
    </row>
    <row r="38" spans="1:2">
      <c r="A38" s="245"/>
      <c r="B38" s="245"/>
    </row>
    <row r="39" spans="1:2">
      <c r="A39" s="266"/>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row r="71" spans="1:2">
      <c r="A71" s="245"/>
      <c r="B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8"/>
  <sheetViews>
    <sheetView showGridLines="0" zoomScaleNormal="100" zoomScaleSheetLayoutView="100" workbookViewId="0"/>
  </sheetViews>
  <sheetFormatPr defaultRowHeight="12.75"/>
  <cols>
    <col min="1" max="1" width="41.5703125" style="247" customWidth="1"/>
    <col min="2" max="4" width="10.42578125" style="247" customWidth="1"/>
    <col min="5" max="16384" width="9.140625" style="247"/>
  </cols>
  <sheetData>
    <row r="1" spans="1:7">
      <c r="A1" s="509" t="s">
        <v>520</v>
      </c>
      <c r="B1" s="1"/>
      <c r="C1" s="1"/>
    </row>
    <row r="2" spans="1:7">
      <c r="A2" s="1"/>
      <c r="B2" s="1"/>
      <c r="C2" s="1"/>
    </row>
    <row r="3" spans="1:7" ht="21" customHeight="1" thickBot="1">
      <c r="A3" s="503" t="s">
        <v>340</v>
      </c>
      <c r="B3" s="504" t="s">
        <v>521</v>
      </c>
      <c r="C3" s="504" t="s">
        <v>522</v>
      </c>
      <c r="D3" s="504" t="s">
        <v>21</v>
      </c>
    </row>
    <row r="4" spans="1:7" s="1" customFormat="1" ht="15.75" customHeight="1" thickTop="1">
      <c r="A4" s="494" t="s">
        <v>523</v>
      </c>
      <c r="B4" s="478">
        <v>0</v>
      </c>
      <c r="C4" s="495">
        <v>17884</v>
      </c>
      <c r="D4" s="495">
        <v>17884</v>
      </c>
      <c r="E4" s="247"/>
      <c r="F4" s="247"/>
      <c r="G4" s="351"/>
    </row>
    <row r="5" spans="1:7" s="1" customFormat="1" ht="15.75" customHeight="1">
      <c r="A5" s="494" t="s">
        <v>524</v>
      </c>
      <c r="B5" s="496">
        <v>6559</v>
      </c>
      <c r="C5" s="495">
        <v>11596</v>
      </c>
      <c r="D5" s="495">
        <v>18155</v>
      </c>
      <c r="E5" s="247"/>
      <c r="F5" s="247"/>
      <c r="G5" s="351"/>
    </row>
    <row r="6" spans="1:7" s="1" customFormat="1" ht="15.75" customHeight="1">
      <c r="A6" s="494" t="s">
        <v>525</v>
      </c>
      <c r="B6" s="478">
        <v>0</v>
      </c>
      <c r="C6" s="495">
        <v>1101</v>
      </c>
      <c r="D6" s="495">
        <v>1101</v>
      </c>
      <c r="E6" s="247"/>
    </row>
    <row r="7" spans="1:7" s="1" customFormat="1" ht="15.75" customHeight="1">
      <c r="A7" s="497" t="s">
        <v>652</v>
      </c>
      <c r="B7" s="496">
        <v>520</v>
      </c>
      <c r="C7" s="495">
        <v>3918</v>
      </c>
      <c r="D7" s="495">
        <v>4438</v>
      </c>
      <c r="E7" s="247"/>
      <c r="F7" s="247"/>
      <c r="G7" s="351"/>
    </row>
    <row r="8" spans="1:7" s="1" customFormat="1" ht="15.75" customHeight="1">
      <c r="A8" s="499" t="s">
        <v>526</v>
      </c>
      <c r="B8" s="500">
        <v>7079</v>
      </c>
      <c r="C8" s="500">
        <v>34499</v>
      </c>
      <c r="D8" s="500">
        <v>41578</v>
      </c>
      <c r="E8" s="247"/>
      <c r="F8" s="247"/>
      <c r="G8" s="351"/>
    </row>
    <row r="9" spans="1:7" s="1" customFormat="1" ht="15.75" customHeight="1">
      <c r="A9" s="501" t="s">
        <v>527</v>
      </c>
      <c r="B9" s="502"/>
      <c r="C9" s="495"/>
      <c r="D9" s="496">
        <v>723</v>
      </c>
      <c r="E9" s="247"/>
      <c r="F9" s="247"/>
      <c r="G9" s="351"/>
    </row>
    <row r="10" spans="1:7" ht="15.75" customHeight="1">
      <c r="A10" s="497" t="s">
        <v>528</v>
      </c>
      <c r="B10" s="512"/>
      <c r="C10" s="498"/>
      <c r="D10" s="281">
        <v>17145</v>
      </c>
    </row>
    <row r="11" spans="1:7">
      <c r="A11" s="318"/>
      <c r="B11" s="260"/>
      <c r="C11" s="260"/>
    </row>
    <row r="12" spans="1:7">
      <c r="A12" s="318"/>
      <c r="B12" s="262"/>
      <c r="C12" s="262"/>
    </row>
    <row r="13" spans="1:7">
      <c r="B13" s="260"/>
      <c r="C13" s="260"/>
    </row>
    <row r="14" spans="1:7">
      <c r="A14" s="251"/>
      <c r="B14" s="260"/>
      <c r="C14" s="260"/>
    </row>
    <row r="15" spans="1:7">
      <c r="A15" s="318"/>
      <c r="B15" s="260"/>
      <c r="C15" s="260"/>
    </row>
    <row r="16" spans="1:7">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B21" s="260"/>
      <c r="C21" s="260"/>
    </row>
    <row r="22" spans="1:3">
      <c r="A22" s="251"/>
      <c r="B22" s="259"/>
      <c r="C22" s="259"/>
    </row>
    <row r="23" spans="1:3">
      <c r="A23" s="318"/>
      <c r="B23" s="260"/>
      <c r="C23" s="260"/>
    </row>
    <row r="24" spans="1:3">
      <c r="A24" s="355"/>
      <c r="B24" s="259"/>
      <c r="C24" s="259"/>
    </row>
    <row r="25" spans="1:3">
      <c r="A25" s="251"/>
      <c r="B25" s="259"/>
      <c r="C25" s="259"/>
    </row>
    <row r="26" spans="1:3">
      <c r="A26" s="318"/>
      <c r="B26" s="260"/>
      <c r="C26" s="260"/>
    </row>
    <row r="27" spans="1:3">
      <c r="A27" s="318"/>
      <c r="B27" s="260"/>
      <c r="C27" s="260"/>
    </row>
    <row r="28" spans="1:3">
      <c r="A28" s="318"/>
      <c r="B28" s="260"/>
      <c r="C28" s="260"/>
    </row>
    <row r="29" spans="1:3">
      <c r="A29" s="318"/>
      <c r="B29" s="260"/>
      <c r="C29" s="260"/>
    </row>
    <row r="30" spans="1:3">
      <c r="A30" s="318"/>
      <c r="B30" s="260"/>
      <c r="C30" s="260"/>
    </row>
    <row r="31" spans="1:3">
      <c r="B31" s="259"/>
      <c r="C31" s="259"/>
    </row>
    <row r="32" spans="1:3">
      <c r="A32" s="251"/>
      <c r="B32" s="257"/>
      <c r="C32" s="257"/>
    </row>
    <row r="33" spans="1:3">
      <c r="A33" s="318"/>
      <c r="B33" s="260"/>
      <c r="C33" s="260"/>
    </row>
    <row r="34" spans="1:3">
      <c r="A34" s="318"/>
      <c r="B34" s="260"/>
      <c r="C34" s="260"/>
    </row>
    <row r="35" spans="1:3">
      <c r="A35" s="318"/>
      <c r="B35" s="260"/>
      <c r="C35" s="260"/>
    </row>
    <row r="36" spans="1:3">
      <c r="A36" s="318"/>
      <c r="B36" s="260"/>
      <c r="C36" s="260"/>
    </row>
    <row r="38" spans="1:3">
      <c r="A38"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77"/>
  <sheetViews>
    <sheetView showGridLines="0" zoomScaleNormal="100" zoomScaleSheetLayoutView="100" workbookViewId="0"/>
  </sheetViews>
  <sheetFormatPr defaultRowHeight="15"/>
  <cols>
    <col min="1" max="1" width="25.140625" style="250" customWidth="1"/>
    <col min="2" max="6" width="16.140625" style="250" customWidth="1"/>
    <col min="7" max="16384" width="9.140625" style="250"/>
  </cols>
  <sheetData>
    <row r="1" spans="1:6" s="247" customFormat="1" ht="12.75">
      <c r="A1" s="247" t="s">
        <v>300</v>
      </c>
    </row>
    <row r="3" spans="1:6" s="247" customFormat="1" ht="24" customHeight="1" thickBot="1">
      <c r="A3" s="248" t="s">
        <v>41</v>
      </c>
      <c r="B3" s="249" t="s">
        <v>301</v>
      </c>
      <c r="C3" s="249" t="s">
        <v>323</v>
      </c>
      <c r="D3" s="249" t="s">
        <v>302</v>
      </c>
      <c r="E3" s="249" t="s">
        <v>303</v>
      </c>
      <c r="F3" s="249" t="s">
        <v>304</v>
      </c>
    </row>
    <row r="4" spans="1:6" s="247" customFormat="1" ht="15" customHeight="1" thickTop="1">
      <c r="A4" s="269" t="s">
        <v>305</v>
      </c>
      <c r="B4" s="270" t="s">
        <v>306</v>
      </c>
      <c r="C4" s="270">
        <v>99.3</v>
      </c>
      <c r="D4" s="270" t="s">
        <v>307</v>
      </c>
      <c r="E4" s="270" t="s">
        <v>308</v>
      </c>
      <c r="F4" s="270" t="s">
        <v>309</v>
      </c>
    </row>
    <row r="5" spans="1:6" s="247" customFormat="1" ht="15" customHeight="1">
      <c r="A5" s="271" t="s">
        <v>310</v>
      </c>
      <c r="B5" s="272" t="s">
        <v>306</v>
      </c>
      <c r="C5" s="273">
        <v>100</v>
      </c>
      <c r="D5" s="272" t="s">
        <v>307</v>
      </c>
      <c r="E5" s="272" t="s">
        <v>308</v>
      </c>
      <c r="F5" s="272" t="s">
        <v>309</v>
      </c>
    </row>
    <row r="6" spans="1:6" s="247" customFormat="1" ht="15" customHeight="1">
      <c r="A6" s="271" t="s">
        <v>311</v>
      </c>
      <c r="B6" s="270" t="s">
        <v>312</v>
      </c>
      <c r="C6" s="273">
        <v>62</v>
      </c>
      <c r="D6" s="272" t="s">
        <v>307</v>
      </c>
      <c r="E6" s="272" t="s">
        <v>308</v>
      </c>
      <c r="F6" s="272" t="s">
        <v>313</v>
      </c>
    </row>
    <row r="7" spans="1:6" s="247" customFormat="1" ht="15" customHeight="1">
      <c r="A7" s="269" t="s">
        <v>314</v>
      </c>
      <c r="B7" s="270" t="s">
        <v>312</v>
      </c>
      <c r="C7" s="274">
        <v>100</v>
      </c>
      <c r="D7" s="270" t="s">
        <v>307</v>
      </c>
      <c r="E7" s="270" t="s">
        <v>308</v>
      </c>
      <c r="F7" s="270" t="s">
        <v>313</v>
      </c>
    </row>
    <row r="8" spans="1:6" s="247" customFormat="1" ht="15" customHeight="1">
      <c r="A8" s="269" t="s">
        <v>315</v>
      </c>
      <c r="B8" s="270" t="s">
        <v>312</v>
      </c>
      <c r="C8" s="274">
        <v>100</v>
      </c>
      <c r="D8" s="270" t="s">
        <v>307</v>
      </c>
      <c r="E8" s="270" t="s">
        <v>308</v>
      </c>
      <c r="F8" s="270" t="s">
        <v>313</v>
      </c>
    </row>
    <row r="9" spans="1:6" s="247" customFormat="1" ht="15" customHeight="1">
      <c r="A9" s="269" t="s">
        <v>316</v>
      </c>
      <c r="B9" s="270" t="s">
        <v>164</v>
      </c>
      <c r="C9" s="274">
        <v>100</v>
      </c>
      <c r="D9" s="270" t="s">
        <v>307</v>
      </c>
      <c r="E9" s="270" t="s">
        <v>308</v>
      </c>
      <c r="F9" s="270" t="s">
        <v>313</v>
      </c>
    </row>
    <row r="10" spans="1:6" s="247" customFormat="1" ht="15" customHeight="1">
      <c r="A10" s="269" t="s">
        <v>317</v>
      </c>
      <c r="B10" s="270" t="s">
        <v>318</v>
      </c>
      <c r="C10" s="274">
        <v>100</v>
      </c>
      <c r="D10" s="270" t="s">
        <v>307</v>
      </c>
      <c r="E10" s="270" t="s">
        <v>308</v>
      </c>
      <c r="F10" s="270" t="s">
        <v>309</v>
      </c>
    </row>
    <row r="11" spans="1:6" s="247" customFormat="1" ht="15" customHeight="1">
      <c r="A11" s="269" t="s">
        <v>319</v>
      </c>
      <c r="B11" s="270" t="s">
        <v>320</v>
      </c>
      <c r="C11" s="274">
        <v>100</v>
      </c>
      <c r="D11" s="270" t="s">
        <v>307</v>
      </c>
      <c r="E11" s="270" t="s">
        <v>308</v>
      </c>
      <c r="F11" s="270" t="s">
        <v>309</v>
      </c>
    </row>
    <row r="12" spans="1:6" s="247" customFormat="1" ht="15" customHeight="1">
      <c r="A12" s="275" t="s">
        <v>321</v>
      </c>
      <c r="B12" s="276" t="s">
        <v>322</v>
      </c>
      <c r="C12" s="276">
        <v>98.8</v>
      </c>
      <c r="D12" s="276" t="s">
        <v>307</v>
      </c>
      <c r="E12" s="276" t="s">
        <v>308</v>
      </c>
      <c r="F12" s="276" t="s">
        <v>309</v>
      </c>
    </row>
    <row r="13" spans="1:6" s="244" customFormat="1" ht="15" customHeight="1">
      <c r="A13" s="265"/>
      <c r="B13" s="260"/>
      <c r="C13" s="260"/>
      <c r="D13" s="260"/>
      <c r="E13" s="260"/>
      <c r="F13" s="260"/>
    </row>
    <row r="14" spans="1:6">
      <c r="A14" s="265"/>
      <c r="B14" s="260"/>
      <c r="C14" s="260"/>
      <c r="D14" s="260"/>
      <c r="E14" s="260"/>
      <c r="F14" s="260"/>
    </row>
    <row r="15" spans="1:6">
      <c r="A15" s="261"/>
      <c r="B15" s="260"/>
      <c r="C15" s="260"/>
      <c r="D15" s="260"/>
      <c r="E15" s="260"/>
      <c r="F15" s="260"/>
    </row>
    <row r="16" spans="1:6">
      <c r="A16" s="251"/>
      <c r="B16" s="260"/>
      <c r="C16" s="260"/>
      <c r="D16" s="260"/>
      <c r="E16" s="260"/>
      <c r="F16" s="260"/>
    </row>
    <row r="17" spans="1:6">
      <c r="A17" s="265"/>
      <c r="B17" s="260"/>
      <c r="C17" s="260"/>
      <c r="D17" s="260"/>
      <c r="E17" s="260"/>
      <c r="F17" s="260"/>
    </row>
    <row r="18" spans="1:6">
      <c r="A18" s="265"/>
      <c r="B18" s="260"/>
      <c r="C18" s="260"/>
      <c r="D18" s="260"/>
      <c r="E18" s="260"/>
      <c r="F18" s="260"/>
    </row>
    <row r="19" spans="1:6">
      <c r="A19" s="265"/>
      <c r="B19" s="262"/>
      <c r="C19" s="262"/>
      <c r="D19" s="262"/>
      <c r="E19" s="262"/>
      <c r="F19" s="262"/>
    </row>
    <row r="20" spans="1:6">
      <c r="A20" s="246"/>
      <c r="B20" s="260"/>
      <c r="C20" s="260"/>
      <c r="D20" s="260"/>
      <c r="E20" s="260"/>
      <c r="F20" s="260"/>
    </row>
    <row r="21" spans="1:6">
      <c r="A21" s="251"/>
      <c r="B21" s="260"/>
      <c r="C21" s="260"/>
      <c r="D21" s="260"/>
      <c r="E21" s="260"/>
      <c r="F21" s="260"/>
    </row>
    <row r="22" spans="1:6">
      <c r="A22" s="265"/>
      <c r="B22" s="260"/>
      <c r="C22" s="260"/>
      <c r="D22" s="260"/>
      <c r="E22" s="260"/>
      <c r="F22" s="260"/>
    </row>
    <row r="23" spans="1:6">
      <c r="A23" s="265"/>
      <c r="B23" s="260"/>
      <c r="C23" s="260"/>
      <c r="D23" s="260"/>
      <c r="E23" s="260"/>
      <c r="F23" s="260"/>
    </row>
    <row r="24" spans="1:6">
      <c r="A24" s="265"/>
      <c r="B24" s="260"/>
      <c r="C24" s="260"/>
      <c r="D24" s="260"/>
      <c r="E24" s="260"/>
      <c r="F24" s="260"/>
    </row>
    <row r="25" spans="1:6">
      <c r="A25" s="265"/>
      <c r="B25" s="260"/>
      <c r="C25" s="260"/>
      <c r="D25" s="260"/>
      <c r="E25" s="260"/>
      <c r="F25" s="260"/>
    </row>
    <row r="26" spans="1:6">
      <c r="A26" s="265"/>
      <c r="B26" s="260"/>
      <c r="C26" s="260"/>
      <c r="D26" s="260"/>
      <c r="E26" s="260"/>
      <c r="F26" s="260"/>
    </row>
    <row r="27" spans="1:6">
      <c r="A27" s="265"/>
      <c r="B27" s="260"/>
      <c r="C27" s="260"/>
      <c r="D27" s="260"/>
      <c r="E27" s="260"/>
      <c r="F27" s="260"/>
    </row>
    <row r="28" spans="1:6">
      <c r="A28" s="246"/>
      <c r="B28" s="260"/>
      <c r="C28" s="260"/>
      <c r="D28" s="260"/>
      <c r="E28" s="260"/>
      <c r="F28" s="260"/>
    </row>
    <row r="29" spans="1:6">
      <c r="A29" s="251"/>
      <c r="B29" s="259"/>
      <c r="C29" s="259"/>
      <c r="D29" s="259"/>
      <c r="E29" s="259"/>
      <c r="F29" s="259"/>
    </row>
    <row r="30" spans="1:6">
      <c r="A30" s="265"/>
      <c r="B30" s="260"/>
      <c r="C30" s="260"/>
      <c r="D30" s="260"/>
      <c r="E30" s="260"/>
      <c r="F30" s="260"/>
    </row>
    <row r="31" spans="1:6">
      <c r="A31" s="261"/>
      <c r="B31" s="259"/>
      <c r="C31" s="259"/>
      <c r="D31" s="259"/>
      <c r="E31" s="259"/>
      <c r="F31" s="259"/>
    </row>
    <row r="32" spans="1:6">
      <c r="A32" s="251"/>
      <c r="B32" s="259"/>
      <c r="C32" s="259"/>
      <c r="D32" s="259"/>
      <c r="E32" s="259"/>
      <c r="F32" s="259"/>
    </row>
    <row r="33" spans="1:6">
      <c r="A33" s="265"/>
      <c r="B33" s="260"/>
      <c r="C33" s="260"/>
      <c r="D33" s="260"/>
      <c r="E33" s="260"/>
      <c r="F33" s="260"/>
    </row>
    <row r="34" spans="1:6">
      <c r="A34" s="265"/>
      <c r="B34" s="260"/>
      <c r="C34" s="260"/>
      <c r="D34" s="260"/>
      <c r="E34" s="260"/>
      <c r="F34" s="260"/>
    </row>
    <row r="35" spans="1:6">
      <c r="A35" s="265"/>
      <c r="B35" s="260"/>
      <c r="C35" s="260"/>
      <c r="D35" s="260"/>
      <c r="E35" s="260"/>
      <c r="F35" s="260"/>
    </row>
    <row r="36" spans="1:6">
      <c r="A36" s="265"/>
      <c r="B36" s="260"/>
      <c r="C36" s="260"/>
      <c r="D36" s="260"/>
      <c r="E36" s="260"/>
      <c r="F36" s="260"/>
    </row>
    <row r="37" spans="1:6">
      <c r="A37" s="265"/>
      <c r="B37" s="260"/>
      <c r="C37" s="260"/>
      <c r="D37" s="260"/>
      <c r="E37" s="260"/>
      <c r="F37" s="260"/>
    </row>
    <row r="38" spans="1:6">
      <c r="A38" s="245"/>
      <c r="B38" s="259"/>
      <c r="C38" s="259"/>
      <c r="D38" s="259"/>
      <c r="E38" s="259"/>
      <c r="F38" s="259"/>
    </row>
    <row r="39" spans="1:6">
      <c r="A39" s="251"/>
      <c r="B39" s="258"/>
      <c r="C39" s="258"/>
      <c r="D39" s="258"/>
      <c r="E39" s="258"/>
      <c r="F39" s="258"/>
    </row>
    <row r="40" spans="1:6">
      <c r="A40" s="265"/>
      <c r="B40" s="260"/>
      <c r="C40" s="260"/>
      <c r="D40" s="260"/>
      <c r="E40" s="260"/>
      <c r="F40" s="260"/>
    </row>
    <row r="41" spans="1:6">
      <c r="A41" s="265"/>
      <c r="B41" s="260"/>
      <c r="C41" s="260"/>
      <c r="D41" s="260"/>
      <c r="E41" s="260"/>
      <c r="F41" s="260"/>
    </row>
    <row r="42" spans="1:6">
      <c r="A42" s="265"/>
      <c r="B42" s="260"/>
      <c r="C42" s="260"/>
      <c r="D42" s="260"/>
      <c r="E42" s="260"/>
      <c r="F42" s="260"/>
    </row>
    <row r="43" spans="1:6">
      <c r="A43" s="265"/>
      <c r="B43" s="260"/>
      <c r="C43" s="260"/>
      <c r="D43" s="260"/>
      <c r="E43" s="260"/>
      <c r="F43" s="260"/>
    </row>
    <row r="44" spans="1:6">
      <c r="A44" s="245"/>
      <c r="B44" s="245"/>
      <c r="C44" s="245"/>
      <c r="D44" s="245"/>
      <c r="E44" s="245"/>
      <c r="F44" s="245"/>
    </row>
    <row r="45" spans="1:6">
      <c r="A45" s="266"/>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row r="63" spans="1:6">
      <c r="A63" s="245"/>
      <c r="B63" s="245"/>
      <c r="C63" s="245"/>
      <c r="D63" s="245"/>
      <c r="E63" s="245"/>
      <c r="F63" s="245"/>
    </row>
    <row r="64" spans="1:6">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36"/>
  <sheetViews>
    <sheetView showGridLines="0" zoomScaleNormal="100" zoomScaleSheetLayoutView="100" workbookViewId="0"/>
  </sheetViews>
  <sheetFormatPr defaultRowHeight="12.75"/>
  <cols>
    <col min="1" max="1" width="38" style="247" customWidth="1"/>
    <col min="2" max="8" width="9.5703125" style="247" customWidth="1"/>
    <col min="9" max="9" width="10.42578125" style="247" customWidth="1"/>
    <col min="10" max="10" width="10.5703125" style="247" customWidth="1"/>
    <col min="11" max="11" width="11.140625" style="247" customWidth="1"/>
    <col min="12" max="16384" width="9.140625" style="247"/>
  </cols>
  <sheetData>
    <row r="1" spans="1:14">
      <c r="A1" s="1" t="s">
        <v>529</v>
      </c>
      <c r="B1" s="1"/>
      <c r="C1" s="1"/>
    </row>
    <row r="2" spans="1:14">
      <c r="A2" s="1"/>
      <c r="B2" s="1"/>
      <c r="C2" s="1"/>
    </row>
    <row r="3" spans="1:14" ht="30" customHeight="1" thickBot="1">
      <c r="A3" s="516" t="s">
        <v>530</v>
      </c>
      <c r="B3" s="490" t="s">
        <v>531</v>
      </c>
      <c r="C3" s="490" t="s">
        <v>532</v>
      </c>
      <c r="D3" s="490" t="s">
        <v>533</v>
      </c>
      <c r="E3" s="490" t="s">
        <v>534</v>
      </c>
      <c r="F3" s="490" t="s">
        <v>535</v>
      </c>
      <c r="G3" s="490" t="s">
        <v>536</v>
      </c>
      <c r="H3" s="490" t="s">
        <v>537</v>
      </c>
      <c r="I3" s="517" t="s">
        <v>383</v>
      </c>
      <c r="J3" s="517" t="s">
        <v>538</v>
      </c>
      <c r="K3" s="517" t="s">
        <v>539</v>
      </c>
    </row>
    <row r="4" spans="1:14" ht="15.75" customHeight="1" thickTop="1">
      <c r="A4" s="1" t="s">
        <v>540</v>
      </c>
      <c r="B4" s="35">
        <v>15808</v>
      </c>
      <c r="C4" s="35">
        <v>0</v>
      </c>
      <c r="D4" s="35">
        <v>0</v>
      </c>
      <c r="E4" s="35">
        <v>0</v>
      </c>
      <c r="F4" s="35">
        <v>0</v>
      </c>
      <c r="G4" s="35">
        <v>0</v>
      </c>
      <c r="H4" s="35">
        <v>0</v>
      </c>
      <c r="I4" s="35">
        <v>0</v>
      </c>
      <c r="J4" s="35">
        <v>15808</v>
      </c>
      <c r="K4" s="506">
        <v>15808</v>
      </c>
    </row>
    <row r="5" spans="1:14" s="1" customFormat="1" ht="15.75" customHeight="1">
      <c r="A5" s="1" t="s">
        <v>18</v>
      </c>
      <c r="B5" s="35">
        <v>108792</v>
      </c>
      <c r="C5" s="35">
        <v>0</v>
      </c>
      <c r="D5" s="35">
        <v>0</v>
      </c>
      <c r="E5" s="35">
        <v>0</v>
      </c>
      <c r="F5" s="35">
        <v>0</v>
      </c>
      <c r="G5" s="35">
        <v>0</v>
      </c>
      <c r="H5" s="35">
        <v>0</v>
      </c>
      <c r="I5" s="35">
        <v>0</v>
      </c>
      <c r="J5" s="35">
        <v>108792</v>
      </c>
      <c r="K5" s="506">
        <v>108792</v>
      </c>
      <c r="L5" s="247"/>
      <c r="M5" s="247"/>
      <c r="N5" s="351"/>
    </row>
    <row r="6" spans="1:14" s="1" customFormat="1" ht="15.75" customHeight="1">
      <c r="A6" s="1" t="s">
        <v>19</v>
      </c>
      <c r="B6" s="35">
        <v>292275</v>
      </c>
      <c r="C6" s="35">
        <v>99427</v>
      </c>
      <c r="D6" s="35">
        <v>23579</v>
      </c>
      <c r="E6" s="35">
        <v>78887</v>
      </c>
      <c r="F6" s="35">
        <v>2845</v>
      </c>
      <c r="G6" s="35">
        <v>33417</v>
      </c>
      <c r="H6" s="35">
        <v>126831</v>
      </c>
      <c r="I6" s="35">
        <v>0</v>
      </c>
      <c r="J6" s="35">
        <v>657261</v>
      </c>
      <c r="K6" s="506">
        <v>647508</v>
      </c>
      <c r="L6" s="247"/>
      <c r="M6" s="247"/>
      <c r="N6" s="351"/>
    </row>
    <row r="7" spans="1:14" s="1" customFormat="1" ht="15.75" customHeight="1">
      <c r="A7" s="1" t="s">
        <v>541</v>
      </c>
      <c r="B7" s="35">
        <v>39330</v>
      </c>
      <c r="C7" s="35">
        <v>4901</v>
      </c>
      <c r="D7" s="35">
        <v>9</v>
      </c>
      <c r="E7" s="35">
        <v>14241</v>
      </c>
      <c r="F7" s="35">
        <v>6138</v>
      </c>
      <c r="G7" s="35">
        <v>1528</v>
      </c>
      <c r="H7" s="35">
        <v>319</v>
      </c>
      <c r="I7" s="35">
        <v>0</v>
      </c>
      <c r="J7" s="35">
        <v>66466</v>
      </c>
      <c r="K7" s="506">
        <v>66466</v>
      </c>
      <c r="L7" s="247"/>
      <c r="M7" s="247"/>
      <c r="N7" s="351"/>
    </row>
    <row r="8" spans="1:14" s="1" customFormat="1" ht="15.75" customHeight="1">
      <c r="A8" s="1" t="s">
        <v>542</v>
      </c>
      <c r="B8" s="35">
        <v>0</v>
      </c>
      <c r="C8" s="35">
        <v>0</v>
      </c>
      <c r="D8" s="35">
        <v>0</v>
      </c>
      <c r="E8" s="35">
        <v>0</v>
      </c>
      <c r="F8" s="35">
        <v>0</v>
      </c>
      <c r="G8" s="35">
        <v>0</v>
      </c>
      <c r="H8" s="35">
        <v>0</v>
      </c>
      <c r="I8" s="35">
        <v>10130</v>
      </c>
      <c r="J8" s="35">
        <v>10130</v>
      </c>
      <c r="K8" s="506">
        <v>10130</v>
      </c>
      <c r="L8" s="247"/>
      <c r="M8" s="247"/>
      <c r="N8" s="351"/>
    </row>
    <row r="9" spans="1:14" s="1" customFormat="1" ht="15.75" customHeight="1">
      <c r="A9" s="365" t="s">
        <v>543</v>
      </c>
      <c r="B9" s="507">
        <v>456205</v>
      </c>
      <c r="C9" s="507">
        <v>104328</v>
      </c>
      <c r="D9" s="507">
        <v>23588</v>
      </c>
      <c r="E9" s="507">
        <v>93128</v>
      </c>
      <c r="F9" s="507">
        <v>8983</v>
      </c>
      <c r="G9" s="507">
        <v>34945</v>
      </c>
      <c r="H9" s="507">
        <v>127150</v>
      </c>
      <c r="I9" s="507">
        <v>10130</v>
      </c>
      <c r="J9" s="507">
        <v>858457</v>
      </c>
      <c r="K9" s="508">
        <v>848704</v>
      </c>
      <c r="L9" s="247"/>
      <c r="M9" s="247"/>
      <c r="N9" s="351"/>
    </row>
    <row r="10" spans="1:14" s="1" customFormat="1" ht="15.75" customHeight="1">
      <c r="A10" s="364" t="s">
        <v>544</v>
      </c>
      <c r="B10" s="35">
        <v>0</v>
      </c>
      <c r="C10" s="35">
        <v>0</v>
      </c>
      <c r="D10" s="35">
        <v>0</v>
      </c>
      <c r="E10" s="35">
        <v>0</v>
      </c>
      <c r="F10" s="35">
        <v>0</v>
      </c>
      <c r="G10" s="35">
        <v>0</v>
      </c>
      <c r="H10" s="35">
        <v>0</v>
      </c>
      <c r="I10" s="35">
        <v>85032</v>
      </c>
      <c r="J10" s="35">
        <v>85032</v>
      </c>
      <c r="K10" s="506">
        <v>85032</v>
      </c>
      <c r="L10" s="247"/>
      <c r="M10" s="247"/>
      <c r="N10" s="351"/>
    </row>
    <row r="11" spans="1:14" ht="15.75" customHeight="1">
      <c r="A11" s="365" t="s">
        <v>21</v>
      </c>
      <c r="B11" s="507">
        <v>456205</v>
      </c>
      <c r="C11" s="507">
        <v>104328</v>
      </c>
      <c r="D11" s="507">
        <v>23588</v>
      </c>
      <c r="E11" s="507">
        <v>93128</v>
      </c>
      <c r="F11" s="507">
        <v>8983</v>
      </c>
      <c r="G11" s="507">
        <v>34945</v>
      </c>
      <c r="H11" s="507">
        <v>127150</v>
      </c>
      <c r="I11" s="507">
        <v>95162</v>
      </c>
      <c r="J11" s="507">
        <v>943489</v>
      </c>
      <c r="K11" s="508">
        <v>933736</v>
      </c>
    </row>
    <row r="12" spans="1:14">
      <c r="A12" s="1"/>
      <c r="B12" s="1"/>
      <c r="C12" s="505"/>
      <c r="D12" s="505"/>
      <c r="E12" s="505"/>
      <c r="F12" s="505"/>
      <c r="G12" s="505"/>
      <c r="H12" s="505"/>
      <c r="I12" s="505"/>
      <c r="J12" s="505"/>
      <c r="K12" s="505"/>
    </row>
    <row r="13" spans="1:14" ht="30" customHeight="1" thickBot="1">
      <c r="A13" s="516" t="s">
        <v>545</v>
      </c>
      <c r="B13" s="490" t="s">
        <v>531</v>
      </c>
      <c r="C13" s="490" t="s">
        <v>532</v>
      </c>
      <c r="D13" s="490" t="s">
        <v>533</v>
      </c>
      <c r="E13" s="490" t="s">
        <v>534</v>
      </c>
      <c r="F13" s="490" t="s">
        <v>535</v>
      </c>
      <c r="G13" s="490" t="s">
        <v>536</v>
      </c>
      <c r="H13" s="490" t="s">
        <v>537</v>
      </c>
      <c r="I13" s="517" t="s">
        <v>383</v>
      </c>
      <c r="J13" s="517" t="s">
        <v>538</v>
      </c>
      <c r="K13" s="517" t="s">
        <v>539</v>
      </c>
    </row>
    <row r="14" spans="1:14" ht="15.75" customHeight="1" thickTop="1">
      <c r="A14" s="1" t="s">
        <v>546</v>
      </c>
      <c r="B14" s="35">
        <v>22503</v>
      </c>
      <c r="C14" s="35">
        <v>373</v>
      </c>
      <c r="D14" s="35">
        <v>0</v>
      </c>
      <c r="E14" s="35">
        <v>0</v>
      </c>
      <c r="F14" s="35">
        <v>0</v>
      </c>
      <c r="G14" s="35">
        <v>0</v>
      </c>
      <c r="H14" s="35">
        <v>0</v>
      </c>
      <c r="I14" s="35">
        <v>0</v>
      </c>
      <c r="J14" s="35">
        <v>22876</v>
      </c>
      <c r="K14" s="506">
        <v>22876</v>
      </c>
    </row>
    <row r="15" spans="1:14" ht="15.75" customHeight="1">
      <c r="A15" s="1" t="s">
        <v>547</v>
      </c>
      <c r="B15" s="35">
        <v>437842</v>
      </c>
      <c r="C15" s="35">
        <v>12931</v>
      </c>
      <c r="D15" s="35">
        <v>989</v>
      </c>
      <c r="E15" s="35">
        <v>3270</v>
      </c>
      <c r="F15" s="35">
        <v>0</v>
      </c>
      <c r="G15" s="35">
        <v>0</v>
      </c>
      <c r="H15" s="35">
        <v>101</v>
      </c>
      <c r="I15" s="35">
        <v>0</v>
      </c>
      <c r="J15" s="35">
        <v>455133</v>
      </c>
      <c r="K15" s="506">
        <v>454973</v>
      </c>
    </row>
    <row r="16" spans="1:14" ht="15.75" customHeight="1">
      <c r="A16" s="1" t="s">
        <v>548</v>
      </c>
      <c r="B16" s="35">
        <v>0</v>
      </c>
      <c r="C16" s="35">
        <v>11757</v>
      </c>
      <c r="D16" s="35">
        <v>0</v>
      </c>
      <c r="E16" s="35">
        <v>6994</v>
      </c>
      <c r="F16" s="35">
        <v>1124</v>
      </c>
      <c r="G16" s="35">
        <v>24850</v>
      </c>
      <c r="H16" s="35">
        <v>82700</v>
      </c>
      <c r="I16" s="35">
        <v>0</v>
      </c>
      <c r="J16" s="35">
        <v>127425</v>
      </c>
      <c r="K16" s="506">
        <v>129058</v>
      </c>
    </row>
    <row r="17" spans="1:11" ht="15.75" customHeight="1">
      <c r="A17" s="1" t="s">
        <v>549</v>
      </c>
      <c r="B17" s="35">
        <v>54375</v>
      </c>
      <c r="C17" s="35">
        <v>14996</v>
      </c>
      <c r="D17" s="35">
        <v>0</v>
      </c>
      <c r="E17" s="35">
        <v>319</v>
      </c>
      <c r="F17" s="35">
        <v>0</v>
      </c>
      <c r="G17" s="35">
        <v>0</v>
      </c>
      <c r="H17" s="35">
        <v>0</v>
      </c>
      <c r="I17" s="35">
        <v>0</v>
      </c>
      <c r="J17" s="35">
        <v>69690</v>
      </c>
      <c r="K17" s="506">
        <v>71522</v>
      </c>
    </row>
    <row r="18" spans="1:11" ht="15.75" customHeight="1">
      <c r="A18" s="1" t="s">
        <v>550</v>
      </c>
      <c r="B18" s="35">
        <v>0</v>
      </c>
      <c r="C18" s="35">
        <v>31639</v>
      </c>
      <c r="D18" s="35">
        <v>0</v>
      </c>
      <c r="E18" s="35">
        <v>0</v>
      </c>
      <c r="F18" s="35">
        <v>0</v>
      </c>
      <c r="G18" s="35">
        <v>0</v>
      </c>
      <c r="H18" s="35">
        <v>0</v>
      </c>
      <c r="I18" s="35">
        <v>0</v>
      </c>
      <c r="J18" s="35">
        <v>31639</v>
      </c>
      <c r="K18" s="506">
        <v>31639</v>
      </c>
    </row>
    <row r="19" spans="1:11" ht="15.75" customHeight="1">
      <c r="A19" s="1" t="s">
        <v>551</v>
      </c>
      <c r="B19" s="35">
        <v>0</v>
      </c>
      <c r="C19" s="35">
        <v>3611</v>
      </c>
      <c r="D19" s="35">
        <v>0</v>
      </c>
      <c r="E19" s="35">
        <v>1008</v>
      </c>
      <c r="F19" s="35">
        <v>133</v>
      </c>
      <c r="G19" s="35">
        <v>0</v>
      </c>
      <c r="H19" s="35">
        <v>478</v>
      </c>
      <c r="I19" s="35">
        <v>0</v>
      </c>
      <c r="J19" s="35">
        <v>5230</v>
      </c>
      <c r="K19" s="506">
        <v>5230</v>
      </c>
    </row>
    <row r="20" spans="1:11" ht="15.75" customHeight="1">
      <c r="A20" s="1" t="s">
        <v>542</v>
      </c>
      <c r="B20" s="35">
        <v>0</v>
      </c>
      <c r="C20" s="35">
        <v>0</v>
      </c>
      <c r="D20" s="35">
        <v>0</v>
      </c>
      <c r="E20" s="35">
        <v>0</v>
      </c>
      <c r="F20" s="35">
        <v>0</v>
      </c>
      <c r="G20" s="35">
        <v>0</v>
      </c>
      <c r="H20" s="35">
        <v>0</v>
      </c>
      <c r="I20" s="35">
        <v>9143</v>
      </c>
      <c r="J20" s="35">
        <v>9143</v>
      </c>
      <c r="K20" s="506">
        <v>9143</v>
      </c>
    </row>
    <row r="21" spans="1:11" ht="15.75" customHeight="1">
      <c r="A21" s="365" t="s">
        <v>552</v>
      </c>
      <c r="B21" s="507">
        <v>514720</v>
      </c>
      <c r="C21" s="507">
        <v>75307</v>
      </c>
      <c r="D21" s="507">
        <v>989</v>
      </c>
      <c r="E21" s="507">
        <v>11591</v>
      </c>
      <c r="F21" s="507">
        <v>1257</v>
      </c>
      <c r="G21" s="507">
        <v>24850</v>
      </c>
      <c r="H21" s="507">
        <v>83279</v>
      </c>
      <c r="I21" s="507">
        <v>9143</v>
      </c>
      <c r="J21" s="507">
        <v>721136</v>
      </c>
      <c r="K21" s="508">
        <v>724441</v>
      </c>
    </row>
    <row r="22" spans="1:11" ht="15.75" customHeight="1">
      <c r="A22" s="1" t="s">
        <v>553</v>
      </c>
      <c r="B22" s="35">
        <v>0</v>
      </c>
      <c r="C22" s="35">
        <v>0</v>
      </c>
      <c r="D22" s="35">
        <v>0</v>
      </c>
      <c r="E22" s="35">
        <v>0</v>
      </c>
      <c r="F22" s="35">
        <v>0</v>
      </c>
      <c r="G22" s="35">
        <v>0</v>
      </c>
      <c r="H22" s="35">
        <v>0</v>
      </c>
      <c r="I22" s="35">
        <v>47083</v>
      </c>
      <c r="J22" s="35">
        <v>47083</v>
      </c>
      <c r="K22" s="506">
        <v>47083</v>
      </c>
    </row>
    <row r="23" spans="1:11" ht="15.75" customHeight="1">
      <c r="A23" s="510" t="s">
        <v>16</v>
      </c>
      <c r="B23" s="35">
        <v>0</v>
      </c>
      <c r="C23" s="35">
        <v>0</v>
      </c>
      <c r="D23" s="35">
        <v>0</v>
      </c>
      <c r="E23" s="35">
        <v>0</v>
      </c>
      <c r="F23" s="35">
        <v>0</v>
      </c>
      <c r="G23" s="35">
        <v>0</v>
      </c>
      <c r="H23" s="35">
        <v>0</v>
      </c>
      <c r="I23" s="35">
        <v>162212</v>
      </c>
      <c r="J23" s="35">
        <v>162212</v>
      </c>
      <c r="K23" s="506">
        <v>162212</v>
      </c>
    </row>
    <row r="24" spans="1:11" ht="15.75" customHeight="1">
      <c r="A24" s="365" t="s">
        <v>21</v>
      </c>
      <c r="B24" s="507">
        <v>514720</v>
      </c>
      <c r="C24" s="507">
        <v>75307</v>
      </c>
      <c r="D24" s="507">
        <v>989</v>
      </c>
      <c r="E24" s="507">
        <v>11591</v>
      </c>
      <c r="F24" s="507">
        <v>1257</v>
      </c>
      <c r="G24" s="507">
        <v>24850</v>
      </c>
      <c r="H24" s="507">
        <v>83279</v>
      </c>
      <c r="I24" s="507">
        <v>218438</v>
      </c>
      <c r="J24" s="507">
        <v>930431</v>
      </c>
      <c r="K24" s="508">
        <v>933736</v>
      </c>
    </row>
    <row r="25" spans="1:11">
      <c r="A25" s="1"/>
      <c r="B25" s="1"/>
      <c r="C25" s="505"/>
      <c r="D25" s="505"/>
      <c r="E25" s="505"/>
      <c r="F25" s="505"/>
      <c r="G25" s="505"/>
      <c r="H25" s="505"/>
      <c r="I25" s="505"/>
      <c r="J25" s="505"/>
      <c r="K25" s="1"/>
    </row>
    <row r="26" spans="1:11" ht="21" customHeight="1" thickBot="1">
      <c r="A26" s="516" t="s">
        <v>554</v>
      </c>
      <c r="B26" s="490" t="s">
        <v>531</v>
      </c>
      <c r="C26" s="490" t="s">
        <v>532</v>
      </c>
      <c r="D26" s="490" t="s">
        <v>533</v>
      </c>
      <c r="E26" s="490" t="s">
        <v>534</v>
      </c>
      <c r="F26" s="490" t="s">
        <v>535</v>
      </c>
      <c r="G26" s="490" t="s">
        <v>536</v>
      </c>
      <c r="H26" s="490" t="s">
        <v>537</v>
      </c>
      <c r="I26" s="490"/>
      <c r="J26" s="490" t="s">
        <v>21</v>
      </c>
    </row>
    <row r="27" spans="1:11" ht="15.75" customHeight="1" thickTop="1">
      <c r="A27" s="510" t="s">
        <v>555</v>
      </c>
      <c r="B27" s="513">
        <v>-1009</v>
      </c>
      <c r="C27" s="513">
        <v>-40</v>
      </c>
      <c r="D27" s="513">
        <v>2207</v>
      </c>
      <c r="E27" s="513">
        <v>0</v>
      </c>
      <c r="F27" s="513">
        <v>0</v>
      </c>
      <c r="G27" s="513">
        <v>0</v>
      </c>
      <c r="H27" s="513">
        <v>-171</v>
      </c>
      <c r="I27" s="515"/>
      <c r="J27" s="513">
        <v>987</v>
      </c>
    </row>
    <row r="28" spans="1:11" ht="15.75" customHeight="1">
      <c r="A28" s="1"/>
      <c r="B28" s="1"/>
      <c r="C28" s="1"/>
      <c r="D28" s="1"/>
      <c r="E28" s="1"/>
      <c r="F28" s="1"/>
      <c r="G28" s="1"/>
      <c r="H28" s="1"/>
      <c r="I28" s="1"/>
      <c r="J28" s="1"/>
    </row>
    <row r="29" spans="1:11" ht="21" customHeight="1" thickBot="1">
      <c r="A29" s="516" t="s">
        <v>556</v>
      </c>
      <c r="B29" s="490" t="s">
        <v>531</v>
      </c>
      <c r="C29" s="490" t="s">
        <v>532</v>
      </c>
      <c r="D29" s="490" t="s">
        <v>533</v>
      </c>
      <c r="E29" s="490" t="s">
        <v>534</v>
      </c>
      <c r="F29" s="490" t="s">
        <v>535</v>
      </c>
      <c r="G29" s="490" t="s">
        <v>536</v>
      </c>
      <c r="H29" s="490" t="s">
        <v>537</v>
      </c>
      <c r="I29" s="490"/>
      <c r="J29" s="490" t="s">
        <v>21</v>
      </c>
    </row>
    <row r="30" spans="1:11" ht="15.75" customHeight="1" thickTop="1">
      <c r="A30" s="510" t="s">
        <v>555</v>
      </c>
      <c r="B30" s="513">
        <v>-59524</v>
      </c>
      <c r="C30" s="513">
        <v>28981</v>
      </c>
      <c r="D30" s="513">
        <v>24806</v>
      </c>
      <c r="E30" s="513">
        <v>81537</v>
      </c>
      <c r="F30" s="513">
        <v>7726</v>
      </c>
      <c r="G30" s="513">
        <v>10095</v>
      </c>
      <c r="H30" s="513">
        <v>43700</v>
      </c>
      <c r="I30" s="514"/>
      <c r="J30" s="513">
        <v>137321</v>
      </c>
    </row>
    <row r="31" spans="1:11">
      <c r="A31" s="1"/>
      <c r="B31" s="1"/>
      <c r="C31" s="1"/>
      <c r="D31" s="1"/>
      <c r="E31" s="1"/>
      <c r="F31" s="1"/>
      <c r="G31" s="1"/>
      <c r="H31" s="1"/>
      <c r="I31" s="1"/>
      <c r="J31" s="1"/>
      <c r="K31" s="1"/>
    </row>
    <row r="32" spans="1:11">
      <c r="A32" s="1" t="s">
        <v>557</v>
      </c>
      <c r="B32" s="1"/>
      <c r="C32" s="1"/>
      <c r="D32" s="1"/>
      <c r="E32" s="1"/>
      <c r="F32" s="1"/>
      <c r="G32" s="1"/>
      <c r="H32" s="1"/>
      <c r="I32" s="1"/>
      <c r="J32" s="1"/>
      <c r="K32" s="1"/>
    </row>
    <row r="33" spans="1:3">
      <c r="A33" s="318"/>
      <c r="B33" s="260"/>
      <c r="C33" s="260"/>
    </row>
    <row r="34" spans="1:3">
      <c r="A34" s="318"/>
      <c r="B34" s="260"/>
      <c r="C34" s="260"/>
    </row>
    <row r="36" spans="1:3">
      <c r="A36"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10">
      <c r="A1" s="1" t="s">
        <v>558</v>
      </c>
      <c r="B1" s="1"/>
      <c r="C1" s="1"/>
    </row>
    <row r="2" spans="1:10">
      <c r="A2" s="1"/>
      <c r="B2" s="1"/>
      <c r="C2" s="1"/>
    </row>
    <row r="3" spans="1:10" ht="24" customHeight="1" thickBot="1">
      <c r="A3" s="516" t="s">
        <v>340</v>
      </c>
      <c r="B3" s="490" t="s">
        <v>559</v>
      </c>
      <c r="C3" s="490" t="s">
        <v>534</v>
      </c>
      <c r="D3" s="490" t="s">
        <v>535</v>
      </c>
      <c r="E3" s="490" t="s">
        <v>536</v>
      </c>
      <c r="F3" s="490" t="s">
        <v>537</v>
      </c>
      <c r="G3" s="490" t="s">
        <v>21</v>
      </c>
    </row>
    <row r="4" spans="1:10" ht="15.75" customHeight="1" thickTop="1">
      <c r="A4" s="1" t="s">
        <v>560</v>
      </c>
      <c r="B4" s="511">
        <v>-21.2748539798779</v>
      </c>
      <c r="C4" s="511">
        <v>-5.3489427702137897</v>
      </c>
      <c r="D4" s="511">
        <v>-836.782213715794</v>
      </c>
      <c r="E4" s="511">
        <v>-17.853646292477102</v>
      </c>
      <c r="F4" s="511">
        <v>-73.436782410942499</v>
      </c>
      <c r="G4" s="511">
        <v>-954.69643916930545</v>
      </c>
    </row>
    <row r="5" spans="1:10" s="1" customFormat="1" ht="15.75" customHeight="1">
      <c r="A5" s="1" t="s">
        <v>561</v>
      </c>
      <c r="B5" s="511">
        <v>-18.9133006215589</v>
      </c>
      <c r="C5" s="511">
        <v>-55.459991928455899</v>
      </c>
      <c r="D5" s="511">
        <v>-897.86902414109602</v>
      </c>
      <c r="E5" s="511">
        <v>-83.832757725658695</v>
      </c>
      <c r="F5" s="511">
        <v>-3469.2688546936301</v>
      </c>
      <c r="G5" s="511">
        <v>-4525.3439291103996</v>
      </c>
      <c r="H5" s="247"/>
      <c r="I5" s="247"/>
      <c r="J5" s="351"/>
    </row>
    <row r="6" spans="1:10" s="1" customFormat="1" ht="15.75" customHeight="1">
      <c r="A6" s="1" t="s">
        <v>509</v>
      </c>
      <c r="B6" s="511">
        <v>33.159038833682402</v>
      </c>
      <c r="C6" s="511">
        <v>10.7128848622568</v>
      </c>
      <c r="D6" s="35">
        <v>-197.147530598309</v>
      </c>
      <c r="E6" s="35">
        <v>-142.765460448357</v>
      </c>
      <c r="F6" s="35">
        <v>0</v>
      </c>
      <c r="G6" s="511">
        <v>-296.04106735072685</v>
      </c>
      <c r="H6" s="247"/>
      <c r="I6" s="247"/>
      <c r="J6" s="351"/>
    </row>
    <row r="7" spans="1:10" s="1" customFormat="1" ht="15.75" customHeight="1">
      <c r="A7" s="1" t="s">
        <v>510</v>
      </c>
      <c r="B7" s="511">
        <v>7.9187782566578999</v>
      </c>
      <c r="C7" s="35">
        <v>-3.7722906046833402</v>
      </c>
      <c r="D7" s="35">
        <v>-86.820038842320898</v>
      </c>
      <c r="E7" s="35">
        <v>-69.318802390244798</v>
      </c>
      <c r="F7" s="35">
        <v>0</v>
      </c>
      <c r="G7" s="511">
        <v>-151.99235358059113</v>
      </c>
      <c r="H7" s="247"/>
      <c r="I7" s="247"/>
      <c r="J7" s="351"/>
    </row>
    <row r="8" spans="1:10" s="1" customFormat="1" ht="15.75" customHeight="1">
      <c r="A8" s="1" t="s">
        <v>517</v>
      </c>
      <c r="B8" s="511">
        <v>-2.5715267077230699</v>
      </c>
      <c r="C8" s="35">
        <v>-1.01918009741809</v>
      </c>
      <c r="D8" s="35">
        <v>0</v>
      </c>
      <c r="E8" s="35">
        <v>0</v>
      </c>
      <c r="F8" s="35">
        <v>0</v>
      </c>
      <c r="G8" s="511">
        <v>-3.5907068051411599</v>
      </c>
      <c r="H8" s="247"/>
      <c r="I8" s="247"/>
      <c r="J8" s="351"/>
    </row>
    <row r="9" spans="1:10" s="1" customFormat="1" ht="15.75" customHeight="1">
      <c r="A9" s="1" t="s">
        <v>511</v>
      </c>
      <c r="B9" s="511">
        <v>-3.9342092782267901</v>
      </c>
      <c r="C9" s="35">
        <v>-10.5831924953045</v>
      </c>
      <c r="D9" s="35">
        <v>-72.227375128197394</v>
      </c>
      <c r="E9" s="35">
        <v>-103.52757728842801</v>
      </c>
      <c r="F9" s="35">
        <v>0</v>
      </c>
      <c r="G9" s="511">
        <v>-190.2723541901567</v>
      </c>
      <c r="H9" s="247"/>
      <c r="I9" s="247"/>
      <c r="J9" s="351"/>
    </row>
    <row r="10" spans="1:10" s="1" customFormat="1" ht="15.75" customHeight="1">
      <c r="A10" s="1" t="s">
        <v>513</v>
      </c>
      <c r="B10" s="511">
        <v>-1.29697814477527</v>
      </c>
      <c r="C10" s="35">
        <v>-0.44904118079353</v>
      </c>
      <c r="D10" s="35">
        <v>0</v>
      </c>
      <c r="E10" s="35">
        <v>0</v>
      </c>
      <c r="F10" s="35">
        <v>0</v>
      </c>
      <c r="G10" s="511">
        <v>-1.7460193255687999</v>
      </c>
      <c r="H10" s="247"/>
      <c r="I10" s="247"/>
      <c r="J10" s="351"/>
    </row>
    <row r="11" spans="1:10" ht="15.75" customHeight="1">
      <c r="A11" s="510" t="s">
        <v>12</v>
      </c>
      <c r="B11" s="515">
        <v>-14.7909610600713</v>
      </c>
      <c r="C11" s="513">
        <v>-17.5431837126179</v>
      </c>
      <c r="D11" s="513">
        <v>0</v>
      </c>
      <c r="E11" s="513">
        <v>0</v>
      </c>
      <c r="F11" s="513">
        <v>0</v>
      </c>
      <c r="G11" s="515">
        <v>-32.3341447726892</v>
      </c>
    </row>
    <row r="12" spans="1:10">
      <c r="A12" s="318"/>
      <c r="B12" s="260"/>
      <c r="C12" s="260"/>
    </row>
    <row r="13" spans="1:10">
      <c r="A13" s="318"/>
      <c r="B13" s="262"/>
      <c r="C13" s="262"/>
    </row>
    <row r="14" spans="1:10">
      <c r="B14" s="260"/>
      <c r="C14" s="260"/>
    </row>
    <row r="15" spans="1:10">
      <c r="A15" s="251"/>
      <c r="B15" s="260"/>
      <c r="C15" s="260"/>
    </row>
    <row r="16" spans="1:10">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A21" s="318"/>
      <c r="B21" s="260"/>
      <c r="C21" s="260"/>
    </row>
    <row r="22" spans="1:3">
      <c r="B22" s="260"/>
      <c r="C22" s="260"/>
    </row>
    <row r="23" spans="1:3">
      <c r="A23" s="251"/>
      <c r="B23" s="259"/>
      <c r="C23" s="259"/>
    </row>
    <row r="24" spans="1:3">
      <c r="A24" s="318"/>
      <c r="B24" s="260"/>
      <c r="C24" s="260"/>
    </row>
    <row r="25" spans="1:3">
      <c r="A25" s="355"/>
      <c r="B25" s="259"/>
      <c r="C25" s="259"/>
    </row>
    <row r="26" spans="1:3">
      <c r="A26" s="251"/>
      <c r="B26" s="259"/>
      <c r="C26" s="259"/>
    </row>
    <row r="27" spans="1:3">
      <c r="A27" s="318"/>
      <c r="B27" s="260"/>
      <c r="C27" s="260"/>
    </row>
    <row r="28" spans="1:3">
      <c r="A28" s="318"/>
      <c r="B28" s="260"/>
      <c r="C28" s="260"/>
    </row>
    <row r="29" spans="1:3">
      <c r="A29" s="318"/>
      <c r="B29" s="260"/>
      <c r="C29" s="260"/>
    </row>
    <row r="30" spans="1:3">
      <c r="A30" s="318"/>
      <c r="B30" s="260"/>
      <c r="C30" s="260"/>
    </row>
    <row r="31" spans="1:3">
      <c r="A31" s="318"/>
      <c r="B31" s="260"/>
      <c r="C31" s="260"/>
    </row>
    <row r="32" spans="1:3">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71"/>
  <sheetViews>
    <sheetView showGridLines="0" zoomScaleNormal="100" zoomScaleSheetLayoutView="100" workbookViewId="0"/>
  </sheetViews>
  <sheetFormatPr defaultRowHeight="15"/>
  <cols>
    <col min="1" max="1" width="32.42578125" style="250" customWidth="1"/>
    <col min="2" max="2" width="10" style="250" customWidth="1"/>
    <col min="3" max="16384" width="9.140625" style="250"/>
  </cols>
  <sheetData>
    <row r="1" spans="1:11" s="247" customFormat="1">
      <c r="A1" s="1" t="s">
        <v>562</v>
      </c>
      <c r="B1"/>
    </row>
    <row r="2" spans="1:11" s="247" customFormat="1">
      <c r="A2"/>
      <c r="B2"/>
    </row>
    <row r="3" spans="1:11" ht="24" customHeight="1" thickBot="1">
      <c r="A3" s="516" t="s">
        <v>302</v>
      </c>
      <c r="B3" s="523" t="s">
        <v>563</v>
      </c>
      <c r="C3" s="523" t="s">
        <v>559</v>
      </c>
      <c r="D3" s="523" t="s">
        <v>534</v>
      </c>
      <c r="E3" s="523" t="s">
        <v>535</v>
      </c>
      <c r="F3" s="523" t="s">
        <v>536</v>
      </c>
      <c r="G3" s="523" t="s">
        <v>537</v>
      </c>
      <c r="H3" s="523" t="s">
        <v>564</v>
      </c>
    </row>
    <row r="4" spans="1:11" s="247" customFormat="1" ht="15.75" customHeight="1" thickTop="1">
      <c r="A4" s="509" t="s">
        <v>560</v>
      </c>
      <c r="B4" s="524">
        <v>400</v>
      </c>
      <c r="C4" s="518">
        <v>-96.919194464559496</v>
      </c>
      <c r="D4" s="518">
        <v>-19.552039286685201</v>
      </c>
      <c r="E4" s="518">
        <v>-3063.8854175185902</v>
      </c>
      <c r="F4" s="518">
        <v>-20.052655715904901</v>
      </c>
      <c r="G4" s="518">
        <v>-151.43411428513201</v>
      </c>
      <c r="H4" s="519">
        <v>-3351.8434212708721</v>
      </c>
    </row>
    <row r="5" spans="1:11" customFormat="1" ht="15.75" customHeight="1">
      <c r="A5" s="285" t="s">
        <v>561</v>
      </c>
      <c r="B5" s="525">
        <v>180</v>
      </c>
      <c r="C5" s="518">
        <v>-33.8640124331747</v>
      </c>
      <c r="D5" s="518">
        <v>-99.119983713404096</v>
      </c>
      <c r="E5" s="518">
        <v>-1589.0892434298901</v>
      </c>
      <c r="F5" s="518">
        <v>-147.57620804358299</v>
      </c>
      <c r="G5" s="518">
        <v>-5733.8939824458603</v>
      </c>
      <c r="H5" s="519">
        <v>-7603.5434300659126</v>
      </c>
      <c r="I5" s="250"/>
      <c r="J5" s="250"/>
      <c r="K5" s="279"/>
    </row>
    <row r="6" spans="1:11" customFormat="1" ht="15.75" customHeight="1">
      <c r="A6" s="509" t="s">
        <v>509</v>
      </c>
      <c r="B6" s="526">
        <v>200</v>
      </c>
      <c r="C6" s="518">
        <v>65.480338227836398</v>
      </c>
      <c r="D6" s="518">
        <v>21.183783518578799</v>
      </c>
      <c r="E6" s="518">
        <v>-383.87209509122999</v>
      </c>
      <c r="F6" s="518">
        <v>-270.41450861865098</v>
      </c>
      <c r="G6" s="35">
        <v>0</v>
      </c>
      <c r="H6" s="519">
        <v>-567.62248196346582</v>
      </c>
      <c r="I6" s="250"/>
      <c r="J6" s="250"/>
      <c r="K6" s="279"/>
    </row>
    <row r="7" spans="1:11" customFormat="1" ht="15.75" customHeight="1">
      <c r="A7" s="509" t="s">
        <v>510</v>
      </c>
      <c r="B7" s="526">
        <v>200</v>
      </c>
      <c r="C7" s="518">
        <v>16.032028432574698</v>
      </c>
      <c r="D7" s="518">
        <v>-7.4947640632908303</v>
      </c>
      <c r="E7" s="518">
        <v>-168.80147870207</v>
      </c>
      <c r="F7" s="518">
        <v>-132.56886379598001</v>
      </c>
      <c r="G7" s="35">
        <v>0</v>
      </c>
      <c r="H7" s="519">
        <v>-292.83307812876615</v>
      </c>
      <c r="I7" s="250"/>
      <c r="J7" s="250"/>
      <c r="K7" s="279"/>
    </row>
    <row r="8" spans="1:11" customFormat="1" ht="15.75" customHeight="1">
      <c r="A8" s="509" t="s">
        <v>517</v>
      </c>
      <c r="B8" s="526">
        <v>200</v>
      </c>
      <c r="C8" s="518">
        <v>-5.1131639895243399</v>
      </c>
      <c r="D8" s="518">
        <v>-2.0229164514376099</v>
      </c>
      <c r="E8" s="35">
        <v>0</v>
      </c>
      <c r="F8" s="35">
        <v>0</v>
      </c>
      <c r="G8" s="35">
        <v>0</v>
      </c>
      <c r="H8" s="519">
        <v>-7.1360804409619494</v>
      </c>
      <c r="I8" s="250"/>
      <c r="J8" s="250"/>
      <c r="K8" s="279"/>
    </row>
    <row r="9" spans="1:11" customFormat="1" ht="15.75" customHeight="1">
      <c r="A9" s="509" t="s">
        <v>511</v>
      </c>
      <c r="B9" s="526">
        <v>200</v>
      </c>
      <c r="C9" s="518">
        <v>-7.9928938418337996</v>
      </c>
      <c r="D9" s="518">
        <v>-21.0078547540637</v>
      </c>
      <c r="E9" s="518">
        <v>-142.459445787113</v>
      </c>
      <c r="F9" s="518">
        <v>-196.39857195820201</v>
      </c>
      <c r="G9" s="35">
        <v>0</v>
      </c>
      <c r="H9" s="519">
        <v>-367.85876634121252</v>
      </c>
      <c r="I9" s="250"/>
      <c r="J9" s="250"/>
      <c r="K9" s="279"/>
    </row>
    <row r="10" spans="1:11" customFormat="1" ht="15.75" customHeight="1">
      <c r="A10" s="509" t="s">
        <v>513</v>
      </c>
      <c r="B10" s="526">
        <v>200</v>
      </c>
      <c r="C10" s="518">
        <v>-2.5792091307750802</v>
      </c>
      <c r="D10" s="518">
        <v>-0.89158034600343905</v>
      </c>
      <c r="E10" s="35">
        <v>0</v>
      </c>
      <c r="F10" s="35">
        <v>0</v>
      </c>
      <c r="G10" s="35">
        <v>0</v>
      </c>
      <c r="H10" s="519">
        <v>-3.4707894767785192</v>
      </c>
      <c r="I10" s="250"/>
      <c r="J10" s="250"/>
      <c r="K10" s="279"/>
    </row>
    <row r="11" spans="1:11" ht="15.75" customHeight="1">
      <c r="A11" s="509" t="s">
        <v>12</v>
      </c>
      <c r="B11" s="526">
        <v>200</v>
      </c>
      <c r="C11" s="518">
        <v>-28.535332170631101</v>
      </c>
      <c r="D11" s="518">
        <v>-34.854660870129102</v>
      </c>
      <c r="E11" s="35">
        <v>0</v>
      </c>
      <c r="F11" s="35">
        <v>0</v>
      </c>
      <c r="G11" s="35">
        <v>0</v>
      </c>
      <c r="H11" s="520">
        <v>-63.389993040760203</v>
      </c>
    </row>
    <row r="12" spans="1:11" ht="15.75" customHeight="1">
      <c r="A12" s="365" t="s">
        <v>565</v>
      </c>
      <c r="B12" s="527"/>
      <c r="C12" s="521">
        <v>-93.49143937008742</v>
      </c>
      <c r="D12" s="521">
        <v>-163.76001596643519</v>
      </c>
      <c r="E12" s="521">
        <v>-5348.1076805288931</v>
      </c>
      <c r="F12" s="521">
        <v>-767.01080813232079</v>
      </c>
      <c r="G12" s="521">
        <v>-5885.328096730992</v>
      </c>
      <c r="H12" s="522">
        <v>-12257.69804072873</v>
      </c>
    </row>
    <row r="13" spans="1:11">
      <c r="A13" s="265"/>
      <c r="B13" s="262"/>
    </row>
    <row r="14" spans="1:11">
      <c r="A14" s="246"/>
      <c r="B14" s="260"/>
    </row>
    <row r="15" spans="1:11">
      <c r="A15" s="251"/>
      <c r="B15" s="260"/>
    </row>
    <row r="16" spans="1:11">
      <c r="A16" s="265"/>
      <c r="B16" s="260"/>
    </row>
    <row r="17" spans="1:2">
      <c r="A17" s="265"/>
      <c r="B17" s="260"/>
    </row>
    <row r="18" spans="1:2">
      <c r="A18" s="265"/>
      <c r="B18" s="260"/>
    </row>
    <row r="19" spans="1:2">
      <c r="A19" s="265"/>
      <c r="B19" s="260"/>
    </row>
    <row r="20" spans="1:2">
      <c r="A20" s="265"/>
      <c r="B20" s="260"/>
    </row>
    <row r="21" spans="1:2">
      <c r="A21" s="265"/>
      <c r="B21" s="260"/>
    </row>
    <row r="22" spans="1:2">
      <c r="A22" s="246"/>
      <c r="B22" s="260"/>
    </row>
    <row r="23" spans="1:2">
      <c r="A23" s="251"/>
      <c r="B23" s="259"/>
    </row>
    <row r="24" spans="1:2">
      <c r="A24" s="265"/>
      <c r="B24" s="260"/>
    </row>
    <row r="25" spans="1:2">
      <c r="A25" s="261"/>
      <c r="B25" s="259"/>
    </row>
    <row r="26" spans="1:2">
      <c r="A26" s="251"/>
      <c r="B26" s="259"/>
    </row>
    <row r="27" spans="1:2">
      <c r="A27" s="265"/>
      <c r="B27" s="260"/>
    </row>
    <row r="28" spans="1:2">
      <c r="A28" s="265"/>
      <c r="B28" s="260"/>
    </row>
    <row r="29" spans="1:2">
      <c r="A29" s="265"/>
      <c r="B29" s="260"/>
    </row>
    <row r="30" spans="1:2">
      <c r="A30" s="265"/>
      <c r="B30" s="260"/>
    </row>
    <row r="31" spans="1:2">
      <c r="A31" s="265"/>
      <c r="B31" s="260"/>
    </row>
    <row r="32" spans="1:2">
      <c r="A32" s="245"/>
      <c r="B32" s="259"/>
    </row>
    <row r="33" spans="1:2">
      <c r="A33" s="251"/>
      <c r="B33" s="258"/>
    </row>
    <row r="34" spans="1:2">
      <c r="A34" s="265"/>
      <c r="B34" s="260"/>
    </row>
    <row r="35" spans="1:2">
      <c r="A35" s="265"/>
      <c r="B35" s="260"/>
    </row>
    <row r="36" spans="1:2">
      <c r="A36" s="265"/>
      <c r="B36" s="260"/>
    </row>
    <row r="37" spans="1:2">
      <c r="A37" s="265"/>
      <c r="B37" s="260"/>
    </row>
    <row r="38" spans="1:2">
      <c r="A38" s="245"/>
      <c r="B38" s="245"/>
    </row>
    <row r="39" spans="1:2">
      <c r="A39" s="266"/>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row r="67" spans="1:2">
      <c r="A67" s="245"/>
      <c r="B67" s="245"/>
    </row>
    <row r="68" spans="1:2">
      <c r="A68" s="245"/>
      <c r="B68" s="245"/>
    </row>
    <row r="69" spans="1:2">
      <c r="A69" s="245"/>
      <c r="B69" s="245"/>
    </row>
    <row r="70" spans="1:2">
      <c r="A70" s="245"/>
      <c r="B70" s="245"/>
    </row>
    <row r="71" spans="1:2">
      <c r="A71" s="245"/>
      <c r="B7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6"/>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6">
      <c r="A1" s="1" t="s">
        <v>566</v>
      </c>
      <c r="B1" s="1"/>
      <c r="C1" s="1"/>
    </row>
    <row r="2" spans="1:6">
      <c r="A2" s="1"/>
      <c r="B2" s="1"/>
      <c r="C2" s="1"/>
    </row>
    <row r="3" spans="1:6" ht="22.5" customHeight="1" thickBot="1">
      <c r="A3" s="516" t="s">
        <v>302</v>
      </c>
      <c r="B3" s="523" t="s">
        <v>567</v>
      </c>
      <c r="C3" s="523" t="s">
        <v>568</v>
      </c>
    </row>
    <row r="4" spans="1:6" ht="15.75" customHeight="1" thickTop="1">
      <c r="A4" s="1" t="s">
        <v>560</v>
      </c>
      <c r="B4" s="528">
        <v>-3351.8434212708798</v>
      </c>
      <c r="C4" s="528">
        <v>-2938.9002597635999</v>
      </c>
    </row>
    <row r="5" spans="1:6" s="1" customFormat="1" ht="15.75" customHeight="1">
      <c r="A5" s="268" t="s">
        <v>561</v>
      </c>
      <c r="B5" s="528">
        <v>-7603.5434300659799</v>
      </c>
      <c r="C5" s="35">
        <v>0</v>
      </c>
      <c r="D5" s="247"/>
      <c r="E5" s="247"/>
      <c r="F5" s="351"/>
    </row>
    <row r="6" spans="1:6" s="1" customFormat="1" ht="15.75" customHeight="1">
      <c r="A6" s="1" t="s">
        <v>28</v>
      </c>
      <c r="B6" s="528">
        <v>-1302.3111893919499</v>
      </c>
      <c r="C6" s="528">
        <v>-1302.3111893919499</v>
      </c>
      <c r="D6" s="247"/>
      <c r="E6" s="247"/>
      <c r="F6" s="351"/>
    </row>
    <row r="7" spans="1:6" s="1" customFormat="1" ht="15.75" customHeight="1">
      <c r="A7" s="365" t="s">
        <v>569</v>
      </c>
      <c r="B7" s="529">
        <f>SUM(B4:B6)</f>
        <v>-12257.69804072881</v>
      </c>
      <c r="C7" s="529">
        <f>SUM(C4:C6)</f>
        <v>-4241.2114491555494</v>
      </c>
      <c r="D7" s="247"/>
      <c r="E7" s="247"/>
      <c r="F7" s="351"/>
    </row>
    <row r="8" spans="1:6">
      <c r="A8" s="318"/>
      <c r="B8" s="260"/>
      <c r="C8" s="260"/>
    </row>
    <row r="9" spans="1:6">
      <c r="A9" s="318"/>
      <c r="B9" s="260"/>
      <c r="C9" s="260"/>
    </row>
    <row r="10" spans="1:6">
      <c r="A10" s="318"/>
      <c r="B10" s="262"/>
      <c r="C10" s="262"/>
    </row>
    <row r="11" spans="1:6">
      <c r="B11" s="260"/>
      <c r="C11" s="260"/>
    </row>
    <row r="12" spans="1:6">
      <c r="A12" s="251"/>
      <c r="B12" s="260"/>
      <c r="C12" s="260"/>
    </row>
    <row r="13" spans="1:6">
      <c r="A13" s="318"/>
      <c r="B13" s="260"/>
      <c r="C13" s="260"/>
    </row>
    <row r="14" spans="1:6">
      <c r="A14" s="318"/>
      <c r="B14" s="260"/>
      <c r="C14" s="260"/>
    </row>
    <row r="15" spans="1:6">
      <c r="A15" s="318"/>
      <c r="B15" s="260"/>
      <c r="C15" s="260"/>
    </row>
    <row r="16" spans="1:6">
      <c r="A16" s="318"/>
      <c r="B16" s="260"/>
      <c r="C16" s="260"/>
    </row>
    <row r="17" spans="1:3">
      <c r="A17" s="318"/>
      <c r="B17" s="260"/>
      <c r="C17" s="260"/>
    </row>
    <row r="18" spans="1:3">
      <c r="A18" s="318"/>
      <c r="B18" s="260"/>
      <c r="C18" s="260"/>
    </row>
    <row r="19" spans="1:3">
      <c r="B19" s="260"/>
      <c r="C19" s="260"/>
    </row>
    <row r="20" spans="1:3">
      <c r="A20" s="251"/>
      <c r="B20" s="259"/>
      <c r="C20" s="259"/>
    </row>
    <row r="21" spans="1:3">
      <c r="A21" s="318"/>
      <c r="B21" s="260"/>
      <c r="C21" s="260"/>
    </row>
    <row r="22" spans="1:3">
      <c r="A22" s="355"/>
      <c r="B22" s="259"/>
      <c r="C22" s="259"/>
    </row>
    <row r="23" spans="1:3">
      <c r="A23" s="251"/>
      <c r="B23" s="259"/>
      <c r="C23" s="259"/>
    </row>
    <row r="24" spans="1:3">
      <c r="A24" s="318"/>
      <c r="B24" s="260"/>
      <c r="C24" s="260"/>
    </row>
    <row r="25" spans="1:3">
      <c r="A25" s="318"/>
      <c r="B25" s="260"/>
      <c r="C25" s="260"/>
    </row>
    <row r="26" spans="1:3">
      <c r="A26" s="318"/>
      <c r="B26" s="260"/>
      <c r="C26" s="260"/>
    </row>
    <row r="27" spans="1:3">
      <c r="A27" s="318"/>
      <c r="B27" s="260"/>
      <c r="C27" s="260"/>
    </row>
    <row r="28" spans="1:3">
      <c r="A28" s="318"/>
      <c r="B28" s="260"/>
      <c r="C28" s="260"/>
    </row>
    <row r="29" spans="1:3">
      <c r="B29" s="259"/>
      <c r="C29" s="259"/>
    </row>
    <row r="30" spans="1:3">
      <c r="A30" s="251"/>
      <c r="B30" s="257"/>
      <c r="C30" s="257"/>
    </row>
    <row r="31" spans="1:3">
      <c r="A31" s="318"/>
      <c r="B31" s="260"/>
      <c r="C31" s="260"/>
    </row>
    <row r="32" spans="1:3">
      <c r="A32" s="318"/>
      <c r="B32" s="260"/>
      <c r="C32" s="260"/>
    </row>
    <row r="33" spans="1:3">
      <c r="A33" s="318"/>
      <c r="B33" s="260"/>
      <c r="C33" s="260"/>
    </row>
    <row r="34" spans="1:3">
      <c r="A34" s="318"/>
      <c r="B34" s="260"/>
      <c r="C34" s="260"/>
    </row>
    <row r="36" spans="1:3">
      <c r="A36"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66"/>
  <sheetViews>
    <sheetView showGridLines="0" zoomScaleNormal="100" zoomScaleSheetLayoutView="100" workbookViewId="0"/>
  </sheetViews>
  <sheetFormatPr defaultRowHeight="15"/>
  <cols>
    <col min="1" max="1" width="28.5703125" style="250" customWidth="1"/>
    <col min="2" max="2" width="10" style="250" customWidth="1"/>
    <col min="3" max="16384" width="9.140625" style="250"/>
  </cols>
  <sheetData>
    <row r="1" spans="1:5" s="247" customFormat="1">
      <c r="A1" s="509" t="s">
        <v>570</v>
      </c>
      <c r="B1"/>
    </row>
    <row r="2" spans="1:5" s="247" customFormat="1">
      <c r="A2"/>
      <c r="B2"/>
    </row>
    <row r="3" spans="1:5" ht="20.25" customHeight="1" thickBot="1">
      <c r="A3" s="534" t="s">
        <v>325</v>
      </c>
      <c r="B3" s="535">
        <v>2014</v>
      </c>
      <c r="C3" s="535">
        <v>2013</v>
      </c>
    </row>
    <row r="4" spans="1:5" s="247" customFormat="1" ht="15.75" customHeight="1" thickTop="1">
      <c r="A4" s="531" t="s">
        <v>541</v>
      </c>
      <c r="B4" s="485">
        <v>-2331.0650000000001</v>
      </c>
      <c r="C4" s="485">
        <v>1821</v>
      </c>
    </row>
    <row r="5" spans="1:5" customFormat="1" ht="15.75" customHeight="1">
      <c r="A5" s="531" t="s">
        <v>16</v>
      </c>
      <c r="B5" s="485">
        <v>1538.2180000000001</v>
      </c>
      <c r="C5" s="485">
        <v>1204</v>
      </c>
      <c r="D5" s="250"/>
      <c r="E5" s="279"/>
    </row>
    <row r="6" spans="1:5" customFormat="1" ht="15.75" customHeight="1">
      <c r="A6" s="532" t="s">
        <v>21</v>
      </c>
      <c r="B6" s="488">
        <v>-792.84699999999998</v>
      </c>
      <c r="C6" s="533">
        <v>3025</v>
      </c>
      <c r="D6" s="250"/>
      <c r="E6" s="279"/>
    </row>
    <row r="7" spans="1:5">
      <c r="A7" s="265"/>
      <c r="B7" s="260"/>
    </row>
    <row r="8" spans="1:5">
      <c r="A8" s="265"/>
      <c r="B8" s="262"/>
    </row>
    <row r="9" spans="1:5">
      <c r="A9" s="246"/>
      <c r="B9" s="260"/>
    </row>
    <row r="10" spans="1:5">
      <c r="A10" s="251"/>
      <c r="B10" s="260"/>
    </row>
    <row r="11" spans="1:5">
      <c r="A11" s="265"/>
      <c r="B11" s="260"/>
    </row>
    <row r="12" spans="1:5">
      <c r="A12" s="265"/>
      <c r="B12" s="260"/>
    </row>
    <row r="13" spans="1:5">
      <c r="A13" s="265"/>
      <c r="B13" s="260"/>
    </row>
    <row r="14" spans="1:5">
      <c r="A14" s="265"/>
      <c r="B14" s="260"/>
    </row>
    <row r="15" spans="1:5">
      <c r="A15" s="265"/>
      <c r="B15" s="260"/>
    </row>
    <row r="16" spans="1:5">
      <c r="A16" s="265"/>
      <c r="B16" s="260"/>
    </row>
    <row r="17" spans="1:2">
      <c r="A17" s="246"/>
      <c r="B17" s="260"/>
    </row>
    <row r="18" spans="1:2">
      <c r="A18" s="251"/>
      <c r="B18" s="259"/>
    </row>
    <row r="19" spans="1:2">
      <c r="A19" s="265"/>
      <c r="B19" s="260"/>
    </row>
    <row r="20" spans="1:2">
      <c r="A20" s="261"/>
      <c r="B20" s="259"/>
    </row>
    <row r="21" spans="1:2">
      <c r="A21" s="251"/>
      <c r="B21" s="259"/>
    </row>
    <row r="22" spans="1:2">
      <c r="A22" s="265"/>
      <c r="B22" s="260"/>
    </row>
    <row r="23" spans="1:2">
      <c r="A23" s="265"/>
      <c r="B23" s="260"/>
    </row>
    <row r="24" spans="1:2">
      <c r="A24" s="265"/>
      <c r="B24" s="260"/>
    </row>
    <row r="25" spans="1:2">
      <c r="A25" s="265"/>
      <c r="B25" s="260"/>
    </row>
    <row r="26" spans="1:2">
      <c r="A26" s="265"/>
      <c r="B26" s="260"/>
    </row>
    <row r="27" spans="1:2">
      <c r="A27" s="245"/>
      <c r="B27" s="259"/>
    </row>
    <row r="28" spans="1:2">
      <c r="A28" s="251"/>
      <c r="B28" s="258"/>
    </row>
    <row r="29" spans="1:2">
      <c r="A29" s="265"/>
      <c r="B29" s="260"/>
    </row>
    <row r="30" spans="1:2">
      <c r="A30" s="265"/>
      <c r="B30" s="260"/>
    </row>
    <row r="31" spans="1:2">
      <c r="A31" s="265"/>
      <c r="B31" s="260"/>
    </row>
    <row r="32" spans="1:2">
      <c r="A32" s="265"/>
      <c r="B32" s="260"/>
    </row>
    <row r="33" spans="1:2">
      <c r="A33" s="245"/>
      <c r="B33" s="245"/>
    </row>
    <row r="34" spans="1:2">
      <c r="A34" s="266"/>
      <c r="B34" s="245"/>
    </row>
    <row r="35" spans="1:2">
      <c r="A35" s="245"/>
      <c r="B35" s="245"/>
    </row>
    <row r="36" spans="1:2">
      <c r="A36" s="245"/>
      <c r="B36" s="245"/>
    </row>
    <row r="37" spans="1:2">
      <c r="A37" s="245"/>
      <c r="B37" s="245"/>
    </row>
    <row r="38" spans="1:2">
      <c r="A38" s="245"/>
      <c r="B38" s="245"/>
    </row>
    <row r="39" spans="1:2">
      <c r="A39" s="245"/>
      <c r="B39" s="245"/>
    </row>
    <row r="40" spans="1:2">
      <c r="A40" s="245"/>
      <c r="B40" s="245"/>
    </row>
    <row r="41" spans="1:2">
      <c r="A41" s="245"/>
      <c r="B41" s="245"/>
    </row>
    <row r="42" spans="1:2">
      <c r="A42" s="245"/>
      <c r="B42" s="245"/>
    </row>
    <row r="43" spans="1:2">
      <c r="A43" s="245"/>
      <c r="B43" s="245"/>
    </row>
    <row r="44" spans="1:2">
      <c r="A44" s="245"/>
      <c r="B44" s="245"/>
    </row>
    <row r="45" spans="1:2">
      <c r="A45" s="245"/>
      <c r="B45" s="245"/>
    </row>
    <row r="46" spans="1:2">
      <c r="A46" s="245"/>
      <c r="B46" s="245"/>
    </row>
    <row r="47" spans="1:2">
      <c r="A47" s="245"/>
      <c r="B47" s="245"/>
    </row>
    <row r="48" spans="1:2">
      <c r="A48" s="245"/>
      <c r="B48" s="245"/>
    </row>
    <row r="49" spans="1:2">
      <c r="A49" s="245"/>
      <c r="B49" s="245"/>
    </row>
    <row r="50" spans="1:2">
      <c r="A50" s="245"/>
      <c r="B50" s="245"/>
    </row>
    <row r="51" spans="1:2">
      <c r="A51" s="245"/>
      <c r="B51" s="245"/>
    </row>
    <row r="52" spans="1:2">
      <c r="A52" s="245"/>
      <c r="B52" s="245"/>
    </row>
    <row r="53" spans="1:2">
      <c r="A53" s="245"/>
      <c r="B53" s="245"/>
    </row>
    <row r="54" spans="1:2">
      <c r="A54" s="245"/>
      <c r="B54" s="245"/>
    </row>
    <row r="55" spans="1:2">
      <c r="A55" s="245"/>
      <c r="B55" s="245"/>
    </row>
    <row r="56" spans="1:2">
      <c r="A56" s="245"/>
      <c r="B56" s="245"/>
    </row>
    <row r="57" spans="1:2">
      <c r="A57" s="245"/>
      <c r="B57" s="245"/>
    </row>
    <row r="58" spans="1:2">
      <c r="A58" s="245"/>
      <c r="B58" s="245"/>
    </row>
    <row r="59" spans="1:2">
      <c r="A59" s="245"/>
      <c r="B59" s="245"/>
    </row>
    <row r="60" spans="1:2">
      <c r="A60" s="245"/>
      <c r="B60" s="245"/>
    </row>
    <row r="61" spans="1:2">
      <c r="A61" s="245"/>
      <c r="B61" s="245"/>
    </row>
    <row r="62" spans="1:2">
      <c r="A62" s="245"/>
      <c r="B62" s="245"/>
    </row>
    <row r="63" spans="1:2">
      <c r="A63" s="245"/>
      <c r="B63" s="245"/>
    </row>
    <row r="64" spans="1:2">
      <c r="A64" s="245"/>
      <c r="B64" s="245"/>
    </row>
    <row r="65" spans="1:2">
      <c r="A65" s="245"/>
      <c r="B65" s="245"/>
    </row>
    <row r="66" spans="1:2">
      <c r="A66" s="245"/>
      <c r="B6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7">
      <c r="A1" s="1" t="s">
        <v>571</v>
      </c>
      <c r="B1" s="1"/>
      <c r="C1" s="1"/>
    </row>
    <row r="2" spans="1:7">
      <c r="A2" s="1"/>
      <c r="B2" s="1"/>
      <c r="C2" s="1"/>
    </row>
    <row r="3" spans="1:7" ht="20.25" customHeight="1">
      <c r="A3" s="457"/>
      <c r="B3" s="623" t="s">
        <v>541</v>
      </c>
      <c r="C3" s="623"/>
      <c r="D3" s="623"/>
    </row>
    <row r="4" spans="1:7" ht="18.75" customHeight="1" thickBot="1">
      <c r="A4" s="503" t="s">
        <v>340</v>
      </c>
      <c r="B4" s="542" t="s">
        <v>572</v>
      </c>
      <c r="C4" s="542" t="s">
        <v>573</v>
      </c>
      <c r="D4" s="542" t="s">
        <v>223</v>
      </c>
    </row>
    <row r="5" spans="1:7" s="1" customFormat="1" ht="15.75" customHeight="1" thickTop="1">
      <c r="A5" s="1" t="s">
        <v>574</v>
      </c>
      <c r="B5" s="536">
        <v>3147.174</v>
      </c>
      <c r="C5" s="537">
        <v>-5478.2349999999997</v>
      </c>
      <c r="D5" s="537">
        <f>B5+C5</f>
        <v>-2331.0609999999997</v>
      </c>
      <c r="E5" s="247"/>
      <c r="F5" s="247"/>
      <c r="G5" s="351"/>
    </row>
    <row r="6" spans="1:7" s="1" customFormat="1" ht="15.75" customHeight="1">
      <c r="A6" s="1" t="s">
        <v>401</v>
      </c>
      <c r="B6" s="536">
        <v>3915.6759999999999</v>
      </c>
      <c r="C6" s="537">
        <v>-4186.0339999999997</v>
      </c>
      <c r="D6" s="537">
        <f>B6+C6</f>
        <v>-270.35799999999972</v>
      </c>
      <c r="E6" s="247"/>
      <c r="F6" s="247"/>
      <c r="G6" s="351"/>
    </row>
    <row r="7" spans="1:7" s="1" customFormat="1" ht="15.75" customHeight="1">
      <c r="A7" s="510" t="s">
        <v>575</v>
      </c>
      <c r="B7" s="538">
        <v>7223.5460000000003</v>
      </c>
      <c r="C7" s="539">
        <v>-5731.2730000000001</v>
      </c>
      <c r="D7" s="539">
        <v>3611.0569999999998</v>
      </c>
      <c r="E7" s="247"/>
      <c r="F7" s="247"/>
      <c r="G7" s="351"/>
    </row>
    <row r="8" spans="1:7" s="1" customFormat="1" ht="15.75" customHeight="1">
      <c r="E8" s="247"/>
      <c r="F8" s="247"/>
      <c r="G8" s="351"/>
    </row>
    <row r="9" spans="1:7" s="1" customFormat="1" ht="15.75" customHeight="1">
      <c r="E9" s="247"/>
      <c r="F9" s="247"/>
      <c r="G9" s="351"/>
    </row>
    <row r="10" spans="1:7" s="1" customFormat="1" ht="20.25" customHeight="1">
      <c r="A10" s="457"/>
      <c r="B10" s="623" t="s">
        <v>16</v>
      </c>
      <c r="C10" s="623"/>
      <c r="D10" s="623"/>
      <c r="E10" s="247"/>
      <c r="F10" s="247"/>
      <c r="G10" s="351"/>
    </row>
    <row r="11" spans="1:7" ht="18.75" customHeight="1" thickBot="1">
      <c r="A11" s="503" t="s">
        <v>340</v>
      </c>
      <c r="B11" s="542" t="s">
        <v>572</v>
      </c>
      <c r="C11" s="542" t="s">
        <v>573</v>
      </c>
      <c r="D11" s="542" t="s">
        <v>223</v>
      </c>
    </row>
    <row r="12" spans="1:7" ht="15.75" customHeight="1" thickTop="1">
      <c r="A12" s="1" t="s">
        <v>574</v>
      </c>
      <c r="B12" s="505">
        <v>1538.2180000000001</v>
      </c>
      <c r="C12" s="540">
        <v>0</v>
      </c>
      <c r="D12" s="505">
        <f>B12+C12</f>
        <v>1538.2180000000001</v>
      </c>
    </row>
    <row r="13" spans="1:7" ht="15.75" customHeight="1">
      <c r="A13" s="1" t="s">
        <v>401</v>
      </c>
      <c r="B13" s="536">
        <v>2206.6039999999998</v>
      </c>
      <c r="C13" s="537">
        <v>-10.791</v>
      </c>
      <c r="D13" s="505">
        <f>B13+C13</f>
        <v>2195.8129999999996</v>
      </c>
    </row>
    <row r="14" spans="1:7" ht="15.75" customHeight="1">
      <c r="A14" s="510" t="s">
        <v>575</v>
      </c>
      <c r="B14" s="541">
        <v>2995.4760000000001</v>
      </c>
      <c r="C14" s="539">
        <v>-103.798</v>
      </c>
      <c r="D14" s="541">
        <v>2995.4760000000001</v>
      </c>
    </row>
    <row r="15" spans="1:7">
      <c r="A15" s="251"/>
      <c r="B15" s="260"/>
      <c r="C15" s="260"/>
    </row>
    <row r="16" spans="1:7">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A21" s="318"/>
      <c r="B21" s="260"/>
      <c r="C21" s="260"/>
    </row>
    <row r="22" spans="1:3">
      <c r="B22" s="260"/>
      <c r="C22" s="260"/>
    </row>
    <row r="23" spans="1:3">
      <c r="A23" s="251"/>
      <c r="B23" s="259"/>
      <c r="C23" s="259"/>
    </row>
    <row r="24" spans="1:3">
      <c r="A24" s="318"/>
      <c r="B24" s="260"/>
      <c r="C24" s="260"/>
    </row>
    <row r="25" spans="1:3">
      <c r="A25" s="355"/>
      <c r="B25" s="259"/>
      <c r="C25" s="259"/>
    </row>
    <row r="26" spans="1:3">
      <c r="A26" s="251"/>
      <c r="B26" s="259"/>
      <c r="C26" s="259"/>
    </row>
    <row r="27" spans="1:3">
      <c r="A27" s="318"/>
      <c r="B27" s="260"/>
      <c r="C27" s="260"/>
    </row>
    <row r="28" spans="1:3">
      <c r="A28" s="318"/>
      <c r="B28" s="260"/>
      <c r="C28" s="260"/>
    </row>
    <row r="29" spans="1:3">
      <c r="A29" s="318"/>
      <c r="B29" s="260"/>
      <c r="C29" s="260"/>
    </row>
    <row r="30" spans="1:3">
      <c r="A30" s="318"/>
      <c r="B30" s="260"/>
      <c r="C30" s="260"/>
    </row>
    <row r="31" spans="1:3">
      <c r="A31" s="318"/>
      <c r="B31" s="260"/>
      <c r="C31" s="260"/>
    </row>
    <row r="32" spans="1:3">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mergeCells count="2">
    <mergeCell ref="B3:D3"/>
    <mergeCell ref="B10:D10"/>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7"/>
  <sheetViews>
    <sheetView showGridLines="0" zoomScaleNormal="100" zoomScaleSheetLayoutView="100" workbookViewId="0"/>
  </sheetViews>
  <sheetFormatPr defaultRowHeight="12.75"/>
  <cols>
    <col min="1" max="1" width="38" style="247" customWidth="1"/>
    <col min="2" max="2" width="12.28515625" style="247" customWidth="1"/>
    <col min="3" max="3" width="10" style="247" customWidth="1"/>
    <col min="4" max="5" width="9.140625" style="247"/>
    <col min="6" max="6" width="12.7109375" style="247" customWidth="1"/>
    <col min="7" max="7" width="12.140625" style="247" customWidth="1"/>
    <col min="8" max="16384" width="9.140625" style="247"/>
  </cols>
  <sheetData>
    <row r="1" spans="1:10">
      <c r="A1" s="509" t="s">
        <v>576</v>
      </c>
      <c r="B1" s="1"/>
      <c r="C1" s="1"/>
    </row>
    <row r="2" spans="1:10">
      <c r="A2" s="1"/>
      <c r="B2" s="1"/>
      <c r="C2" s="1"/>
    </row>
    <row r="3" spans="1:10" ht="31.5" customHeight="1">
      <c r="A3" s="543" t="s">
        <v>340</v>
      </c>
      <c r="B3" s="544" t="s">
        <v>577</v>
      </c>
      <c r="C3" s="545" t="s">
        <v>86</v>
      </c>
      <c r="D3" s="545" t="s">
        <v>286</v>
      </c>
      <c r="E3" s="544" t="s">
        <v>223</v>
      </c>
      <c r="F3" s="544" t="s">
        <v>583</v>
      </c>
      <c r="G3" s="544" t="s">
        <v>584</v>
      </c>
    </row>
    <row r="4" spans="1:10" s="1" customFormat="1" ht="15.75" customHeight="1">
      <c r="A4" s="494" t="s">
        <v>578</v>
      </c>
      <c r="B4" s="496">
        <v>50</v>
      </c>
      <c r="C4" s="496">
        <v>21</v>
      </c>
      <c r="D4" s="495">
        <v>171</v>
      </c>
      <c r="E4" s="546">
        <v>-150</v>
      </c>
      <c r="F4" s="546">
        <v>6664</v>
      </c>
      <c r="G4" s="547" t="s">
        <v>356</v>
      </c>
      <c r="H4" s="247"/>
      <c r="I4" s="247"/>
      <c r="J4" s="351"/>
    </row>
    <row r="5" spans="1:10" s="1" customFormat="1" ht="15.75" customHeight="1">
      <c r="A5" s="494" t="s">
        <v>579</v>
      </c>
      <c r="B5" s="496">
        <v>14</v>
      </c>
      <c r="C5" s="496">
        <v>140</v>
      </c>
      <c r="D5" s="495">
        <v>271</v>
      </c>
      <c r="E5" s="546">
        <v>-131</v>
      </c>
      <c r="F5" s="546">
        <v>9539</v>
      </c>
      <c r="G5" s="547" t="s">
        <v>356</v>
      </c>
      <c r="H5" s="247"/>
      <c r="I5" s="247"/>
      <c r="J5" s="351"/>
    </row>
    <row r="6" spans="1:10" s="1" customFormat="1" ht="15.75" customHeight="1">
      <c r="A6" s="494" t="s">
        <v>580</v>
      </c>
      <c r="B6" s="496">
        <v>17</v>
      </c>
      <c r="C6" s="496">
        <v>40</v>
      </c>
      <c r="D6" s="495">
        <v>34</v>
      </c>
      <c r="E6" s="546">
        <v>6</v>
      </c>
      <c r="F6" s="546">
        <v>4473</v>
      </c>
      <c r="G6" s="547" t="s">
        <v>345</v>
      </c>
      <c r="H6" s="247"/>
      <c r="I6" s="247"/>
      <c r="J6" s="351"/>
    </row>
    <row r="7" spans="1:10" s="1" customFormat="1" ht="15.75" customHeight="1">
      <c r="A7" s="501" t="s">
        <v>581</v>
      </c>
      <c r="B7" s="496">
        <v>198</v>
      </c>
      <c r="C7" s="496">
        <v>230</v>
      </c>
      <c r="D7" s="495">
        <v>397</v>
      </c>
      <c r="E7" s="546">
        <v>-167</v>
      </c>
      <c r="F7" s="546">
        <v>6576</v>
      </c>
      <c r="G7" s="547" t="s">
        <v>345</v>
      </c>
      <c r="H7" s="247"/>
      <c r="I7" s="247"/>
      <c r="J7" s="351"/>
    </row>
    <row r="8" spans="1:10" s="1" customFormat="1" ht="15.75" customHeight="1">
      <c r="A8" s="497" t="s">
        <v>582</v>
      </c>
      <c r="B8" s="281">
        <v>20</v>
      </c>
      <c r="C8" s="281">
        <v>478</v>
      </c>
      <c r="D8" s="498">
        <v>31</v>
      </c>
      <c r="E8" s="548">
        <v>447</v>
      </c>
      <c r="F8" s="548">
        <v>2026</v>
      </c>
      <c r="G8" s="549" t="s">
        <v>356</v>
      </c>
      <c r="H8" s="247"/>
      <c r="I8" s="247"/>
      <c r="J8" s="351"/>
    </row>
    <row r="9" spans="1:10" s="1" customFormat="1" ht="15.75" customHeight="1">
      <c r="A9" s="499" t="s">
        <v>21</v>
      </c>
      <c r="B9" s="500">
        <v>299</v>
      </c>
      <c r="C9" s="500">
        <v>909</v>
      </c>
      <c r="D9" s="500">
        <v>904</v>
      </c>
      <c r="E9" s="500">
        <v>5</v>
      </c>
      <c r="F9" s="500"/>
      <c r="G9" s="551"/>
      <c r="H9" s="247"/>
      <c r="I9" s="247"/>
      <c r="J9" s="351"/>
    </row>
    <row r="10" spans="1:10">
      <c r="A10" s="501"/>
      <c r="B10" s="495"/>
      <c r="C10" s="495"/>
      <c r="D10" s="509"/>
      <c r="E10" s="1"/>
      <c r="F10" s="1"/>
      <c r="G10" s="1"/>
    </row>
    <row r="11" spans="1:10" ht="31.5" customHeight="1">
      <c r="A11" s="543" t="s">
        <v>362</v>
      </c>
      <c r="B11" s="544" t="s">
        <v>577</v>
      </c>
      <c r="C11" s="545" t="s">
        <v>86</v>
      </c>
      <c r="D11" s="545" t="s">
        <v>286</v>
      </c>
      <c r="E11" s="544" t="s">
        <v>223</v>
      </c>
      <c r="F11" s="544" t="s">
        <v>583</v>
      </c>
      <c r="G11" s="544" t="s">
        <v>584</v>
      </c>
    </row>
    <row r="12" spans="1:10" ht="15.75" customHeight="1">
      <c r="A12" s="494" t="s">
        <v>578</v>
      </c>
      <c r="B12" s="496">
        <v>19</v>
      </c>
      <c r="C12" s="496">
        <v>44</v>
      </c>
      <c r="D12" s="495">
        <v>14</v>
      </c>
      <c r="E12" s="546">
        <v>30</v>
      </c>
      <c r="F12" s="546">
        <v>5262</v>
      </c>
      <c r="G12" s="547" t="s">
        <v>356</v>
      </c>
    </row>
    <row r="13" spans="1:10" ht="15.75" customHeight="1">
      <c r="A13" s="494" t="s">
        <v>579</v>
      </c>
      <c r="B13" s="496">
        <v>10</v>
      </c>
      <c r="C13" s="496">
        <v>151</v>
      </c>
      <c r="D13" s="495">
        <v>21</v>
      </c>
      <c r="E13" s="546">
        <v>130</v>
      </c>
      <c r="F13" s="546">
        <v>6549</v>
      </c>
      <c r="G13" s="547" t="s">
        <v>356</v>
      </c>
    </row>
    <row r="14" spans="1:10" ht="15.75" customHeight="1">
      <c r="A14" s="494" t="s">
        <v>580</v>
      </c>
      <c r="B14" s="496">
        <v>28</v>
      </c>
      <c r="C14" s="496">
        <v>4</v>
      </c>
      <c r="D14" s="495">
        <v>54</v>
      </c>
      <c r="E14" s="546">
        <v>-50</v>
      </c>
      <c r="F14" s="546">
        <v>5872</v>
      </c>
      <c r="G14" s="547" t="s">
        <v>345</v>
      </c>
    </row>
    <row r="15" spans="1:10" ht="15.75" customHeight="1">
      <c r="A15" s="501" t="s">
        <v>581</v>
      </c>
      <c r="B15" s="496">
        <v>141</v>
      </c>
      <c r="C15" s="496">
        <v>33</v>
      </c>
      <c r="D15" s="495">
        <v>632</v>
      </c>
      <c r="E15" s="546">
        <v>-599</v>
      </c>
      <c r="F15" s="546">
        <v>5640</v>
      </c>
      <c r="G15" s="547" t="s">
        <v>345</v>
      </c>
    </row>
    <row r="16" spans="1:10" ht="15.75" customHeight="1">
      <c r="A16" s="497" t="s">
        <v>582</v>
      </c>
      <c r="B16" s="281">
        <v>6</v>
      </c>
      <c r="C16" s="281">
        <v>447</v>
      </c>
      <c r="D16" s="498">
        <v>13</v>
      </c>
      <c r="E16" s="548">
        <v>434</v>
      </c>
      <c r="F16" s="548">
        <v>574</v>
      </c>
      <c r="G16" s="549" t="s">
        <v>356</v>
      </c>
    </row>
    <row r="17" spans="1:7" ht="15.75" customHeight="1">
      <c r="A17" s="499" t="s">
        <v>21</v>
      </c>
      <c r="B17" s="500">
        <v>204</v>
      </c>
      <c r="C17" s="500">
        <v>679</v>
      </c>
      <c r="D17" s="500">
        <v>734</v>
      </c>
      <c r="E17" s="521">
        <v>-55</v>
      </c>
      <c r="F17" s="500"/>
      <c r="G17" s="551"/>
    </row>
    <row r="18" spans="1:7">
      <c r="A18" s="318"/>
      <c r="B18" s="260"/>
      <c r="C18" s="260"/>
    </row>
    <row r="19" spans="1:7">
      <c r="A19" s="318"/>
      <c r="B19" s="260"/>
      <c r="C19" s="260"/>
    </row>
    <row r="20" spans="1:7">
      <c r="B20" s="260"/>
      <c r="C20" s="260"/>
    </row>
    <row r="21" spans="1:7">
      <c r="A21" s="251"/>
      <c r="B21" s="259"/>
      <c r="C21" s="259"/>
    </row>
    <row r="22" spans="1:7">
      <c r="A22" s="318"/>
      <c r="B22" s="260"/>
      <c r="C22" s="260"/>
    </row>
    <row r="23" spans="1:7">
      <c r="A23" s="355"/>
      <c r="B23" s="259"/>
      <c r="C23" s="259"/>
    </row>
    <row r="24" spans="1:7">
      <c r="A24" s="251"/>
      <c r="B24" s="259"/>
      <c r="C24" s="259"/>
    </row>
    <row r="25" spans="1:7">
      <c r="A25" s="318"/>
      <c r="B25" s="260"/>
      <c r="C25" s="260"/>
    </row>
    <row r="26" spans="1:7">
      <c r="A26" s="318"/>
      <c r="B26" s="260"/>
      <c r="C26" s="260"/>
    </row>
    <row r="27" spans="1:7">
      <c r="A27" s="318"/>
      <c r="B27" s="260"/>
      <c r="C27" s="260"/>
    </row>
    <row r="28" spans="1:7">
      <c r="A28" s="318"/>
      <c r="B28" s="260"/>
      <c r="C28" s="260"/>
    </row>
    <row r="29" spans="1:7">
      <c r="A29" s="318"/>
      <c r="B29" s="260"/>
      <c r="C29" s="260"/>
    </row>
    <row r="30" spans="1:7">
      <c r="B30" s="259"/>
      <c r="C30" s="259"/>
    </row>
    <row r="31" spans="1:7">
      <c r="A31" s="251"/>
      <c r="B31" s="257"/>
      <c r="C31" s="257"/>
    </row>
    <row r="32" spans="1:7">
      <c r="A32" s="318"/>
      <c r="B32" s="260"/>
      <c r="C32" s="260"/>
    </row>
    <row r="33" spans="1:3">
      <c r="A33" s="318"/>
      <c r="B33" s="260"/>
      <c r="C33" s="260"/>
    </row>
    <row r="34" spans="1:3">
      <c r="A34" s="318"/>
      <c r="B34" s="260"/>
      <c r="C34" s="260"/>
    </row>
    <row r="35" spans="1:3">
      <c r="A35" s="318"/>
      <c r="B35" s="260"/>
      <c r="C35" s="260"/>
    </row>
    <row r="37" spans="1:3">
      <c r="A37"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7">
      <c r="A1" s="550" t="s">
        <v>585</v>
      </c>
      <c r="B1" s="1"/>
      <c r="C1" s="1"/>
    </row>
    <row r="2" spans="1:7">
      <c r="A2" s="1"/>
      <c r="B2" s="1"/>
      <c r="C2" s="1"/>
    </row>
    <row r="3" spans="1:7" ht="24" customHeight="1" thickBot="1">
      <c r="A3" s="516" t="s">
        <v>586</v>
      </c>
      <c r="B3" s="490" t="s">
        <v>587</v>
      </c>
      <c r="C3" s="490" t="s">
        <v>588</v>
      </c>
      <c r="D3" s="490" t="s">
        <v>589</v>
      </c>
    </row>
    <row r="4" spans="1:7" ht="15.75" customHeight="1" thickTop="1">
      <c r="A4" s="1" t="s">
        <v>561</v>
      </c>
      <c r="B4" s="35">
        <v>1924</v>
      </c>
      <c r="C4" s="552">
        <v>6.3</v>
      </c>
      <c r="D4" s="552">
        <v>-1.2</v>
      </c>
    </row>
    <row r="5" spans="1:7" s="1" customFormat="1" ht="15.75" customHeight="1">
      <c r="A5" s="1" t="s">
        <v>560</v>
      </c>
      <c r="B5" s="35">
        <v>3353</v>
      </c>
      <c r="C5" s="552">
        <v>-2.1</v>
      </c>
      <c r="D5" s="247">
        <v>0.7</v>
      </c>
      <c r="E5" s="247"/>
      <c r="G5" s="351"/>
    </row>
    <row r="6" spans="1:7" s="1" customFormat="1" ht="15.75" customHeight="1">
      <c r="A6" s="1" t="s">
        <v>28</v>
      </c>
      <c r="B6" s="35">
        <v>22844</v>
      </c>
      <c r="C6" s="552">
        <v>0.1</v>
      </c>
      <c r="D6" s="552">
        <v>-0.2</v>
      </c>
      <c r="E6" s="247"/>
      <c r="G6" s="351"/>
    </row>
    <row r="7" spans="1:7" s="1" customFormat="1" ht="15.75" customHeight="1">
      <c r="A7" s="365" t="s">
        <v>21</v>
      </c>
      <c r="B7" s="507">
        <v>28121</v>
      </c>
      <c r="C7" s="553">
        <v>0.26187902279435293</v>
      </c>
      <c r="D7" s="553">
        <v>-0.7</v>
      </c>
      <c r="E7" s="247"/>
      <c r="G7" s="351"/>
    </row>
    <row r="8" spans="1:7" s="1" customFormat="1" ht="15.75" customHeight="1">
      <c r="E8" s="247"/>
      <c r="F8" s="247"/>
      <c r="G8" s="351"/>
    </row>
    <row r="9" spans="1:7" s="1" customFormat="1" ht="24" customHeight="1" thickBot="1">
      <c r="A9" s="516" t="s">
        <v>590</v>
      </c>
      <c r="B9" s="490" t="s">
        <v>587</v>
      </c>
      <c r="C9" s="490" t="s">
        <v>588</v>
      </c>
      <c r="D9" s="490" t="s">
        <v>589</v>
      </c>
      <c r="E9" s="247"/>
      <c r="F9" s="247"/>
      <c r="G9" s="351"/>
    </row>
    <row r="10" spans="1:7" s="1" customFormat="1" ht="15.75" customHeight="1" thickTop="1">
      <c r="A10" s="1" t="s">
        <v>561</v>
      </c>
      <c r="B10" s="35">
        <v>1003</v>
      </c>
      <c r="C10" s="552">
        <v>6.1</v>
      </c>
      <c r="D10" s="552">
        <v>-0.6</v>
      </c>
      <c r="E10" s="247"/>
      <c r="G10" s="351"/>
    </row>
    <row r="11" spans="1:7" ht="15.75" customHeight="1">
      <c r="A11" s="1" t="s">
        <v>560</v>
      </c>
      <c r="B11" s="35">
        <v>7139</v>
      </c>
      <c r="C11" s="552">
        <v>0.4</v>
      </c>
      <c r="D11" s="552">
        <v>-0.3</v>
      </c>
    </row>
    <row r="12" spans="1:7" ht="15.75" customHeight="1">
      <c r="A12" s="1" t="s">
        <v>28</v>
      </c>
      <c r="B12" s="35">
        <v>22243</v>
      </c>
      <c r="C12" s="552">
        <v>0.1</v>
      </c>
      <c r="D12" s="552">
        <v>-0.2</v>
      </c>
    </row>
    <row r="13" spans="1:7" ht="15.75" customHeight="1">
      <c r="A13" s="365" t="s">
        <v>21</v>
      </c>
      <c r="B13" s="507">
        <v>30385</v>
      </c>
      <c r="C13" s="553">
        <v>0.36854368932038839</v>
      </c>
      <c r="D13" s="553">
        <v>-1.0999999999999999</v>
      </c>
    </row>
    <row r="14" spans="1:7">
      <c r="B14" s="260"/>
      <c r="C14" s="260"/>
    </row>
    <row r="15" spans="1:7">
      <c r="A15" s="251"/>
      <c r="B15" s="260"/>
      <c r="C15" s="260"/>
    </row>
    <row r="16" spans="1:7">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A21" s="318"/>
      <c r="B21" s="260"/>
      <c r="C21" s="260"/>
    </row>
    <row r="22" spans="1:3">
      <c r="B22" s="260"/>
      <c r="C22" s="260"/>
    </row>
    <row r="23" spans="1:3">
      <c r="A23" s="251"/>
      <c r="B23" s="259"/>
      <c r="C23" s="259"/>
    </row>
    <row r="24" spans="1:3">
      <c r="A24" s="318"/>
      <c r="B24" s="260"/>
      <c r="C24" s="260"/>
    </row>
    <row r="25" spans="1:3">
      <c r="A25" s="355"/>
      <c r="B25" s="259"/>
      <c r="C25" s="259"/>
    </row>
    <row r="26" spans="1:3">
      <c r="A26" s="251"/>
      <c r="B26" s="259"/>
      <c r="C26" s="259"/>
    </row>
    <row r="27" spans="1:3">
      <c r="A27" s="318"/>
      <c r="B27" s="260"/>
      <c r="C27" s="260"/>
    </row>
    <row r="28" spans="1:3">
      <c r="A28" s="318"/>
      <c r="B28" s="260"/>
      <c r="C28" s="260"/>
    </row>
    <row r="29" spans="1:3">
      <c r="A29" s="318"/>
      <c r="B29" s="260"/>
      <c r="C29" s="260"/>
    </row>
    <row r="30" spans="1:3">
      <c r="A30" s="318"/>
      <c r="B30" s="260"/>
      <c r="C30" s="260"/>
    </row>
    <row r="31" spans="1:3">
      <c r="A31" s="318"/>
      <c r="B31" s="260"/>
      <c r="C31" s="260"/>
    </row>
    <row r="32" spans="1:3">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9"/>
  <sheetViews>
    <sheetView showGridLines="0" zoomScaleNormal="100" zoomScaleSheetLayoutView="100" workbookViewId="0"/>
  </sheetViews>
  <sheetFormatPr defaultRowHeight="12.75"/>
  <cols>
    <col min="1" max="1" width="41.85546875" style="247" customWidth="1"/>
    <col min="2" max="3" width="10" style="247" customWidth="1"/>
    <col min="4" max="16384" width="9.140625" style="247"/>
  </cols>
  <sheetData>
    <row r="1" spans="1:6">
      <c r="A1" s="1" t="s">
        <v>607</v>
      </c>
      <c r="B1" s="1"/>
    </row>
    <row r="2" spans="1:6">
      <c r="A2" s="1"/>
      <c r="B2" s="1"/>
    </row>
    <row r="3" spans="1:6" ht="24" customHeight="1" thickBot="1">
      <c r="A3" s="489" t="s">
        <v>340</v>
      </c>
      <c r="B3" s="490" t="s">
        <v>28</v>
      </c>
      <c r="C3" s="490" t="s">
        <v>21</v>
      </c>
    </row>
    <row r="4" spans="1:6" ht="15.75" customHeight="1" thickTop="1">
      <c r="A4" s="484" t="s">
        <v>591</v>
      </c>
      <c r="B4" s="496">
        <v>49928</v>
      </c>
      <c r="C4" s="496">
        <v>51283</v>
      </c>
    </row>
    <row r="5" spans="1:6" s="1" customFormat="1" ht="15.75" customHeight="1">
      <c r="A5" s="484" t="s">
        <v>592</v>
      </c>
      <c r="B5" s="496">
        <v>25875</v>
      </c>
      <c r="C5" s="496">
        <v>47090</v>
      </c>
      <c r="D5" s="247"/>
      <c r="E5" s="247"/>
      <c r="F5" s="351"/>
    </row>
    <row r="6" spans="1:6" s="1" customFormat="1" ht="15.75" customHeight="1">
      <c r="A6" s="554" t="s">
        <v>593</v>
      </c>
      <c r="B6" s="500">
        <v>75802</v>
      </c>
      <c r="C6" s="500">
        <v>98373</v>
      </c>
      <c r="D6" s="247"/>
      <c r="E6" s="247"/>
      <c r="F6" s="351"/>
    </row>
    <row r="7" spans="1:6" s="1" customFormat="1" ht="15.75" customHeight="1">
      <c r="A7" s="484" t="s">
        <v>594</v>
      </c>
      <c r="B7" s="496">
        <v>20472</v>
      </c>
      <c r="C7" s="496">
        <v>128420</v>
      </c>
      <c r="D7" s="247"/>
      <c r="E7" s="247"/>
      <c r="F7" s="351"/>
    </row>
    <row r="8" spans="1:6" s="1" customFormat="1" ht="15.75" customHeight="1">
      <c r="A8" s="484" t="s">
        <v>595</v>
      </c>
      <c r="B8" s="496">
        <v>13982</v>
      </c>
      <c r="C8" s="496">
        <v>27305</v>
      </c>
      <c r="D8" s="247"/>
      <c r="E8" s="247"/>
      <c r="F8" s="351"/>
    </row>
    <row r="9" spans="1:6" s="1" customFormat="1" ht="15.75" customHeight="1">
      <c r="A9" s="554" t="s">
        <v>596</v>
      </c>
      <c r="B9" s="500">
        <v>34454</v>
      </c>
      <c r="C9" s="500">
        <v>155724</v>
      </c>
      <c r="D9" s="247"/>
      <c r="E9" s="247"/>
      <c r="F9" s="351"/>
    </row>
    <row r="10" spans="1:6" s="1" customFormat="1" ht="15.75" customHeight="1">
      <c r="A10" s="555" t="s">
        <v>597</v>
      </c>
      <c r="B10" s="556">
        <v>8613</v>
      </c>
      <c r="C10" s="557">
        <v>57352</v>
      </c>
      <c r="D10" s="247"/>
      <c r="E10" s="247"/>
      <c r="F10" s="351"/>
    </row>
    <row r="11" spans="1:6" ht="15.75" customHeight="1">
      <c r="A11" s="484" t="s">
        <v>598</v>
      </c>
      <c r="B11" s="496">
        <v>2629</v>
      </c>
      <c r="C11" s="496">
        <v>21416</v>
      </c>
    </row>
    <row r="12" spans="1:6" ht="15.75" customHeight="1">
      <c r="A12" s="484" t="s">
        <v>599</v>
      </c>
      <c r="B12" s="496">
        <v>18202</v>
      </c>
      <c r="C12" s="496">
        <v>37924</v>
      </c>
    </row>
    <row r="13" spans="1:6" ht="15.75" customHeight="1">
      <c r="A13" s="484" t="s">
        <v>600</v>
      </c>
      <c r="B13" s="35">
        <v>0</v>
      </c>
      <c r="C13" s="496">
        <v>39350</v>
      </c>
    </row>
    <row r="14" spans="1:6" ht="15.75" customHeight="1">
      <c r="A14" s="554" t="s">
        <v>601</v>
      </c>
      <c r="B14" s="500">
        <v>20831</v>
      </c>
      <c r="C14" s="500">
        <v>98690</v>
      </c>
    </row>
    <row r="15" spans="1:6" ht="15.75" customHeight="1">
      <c r="A15" s="554" t="s">
        <v>602</v>
      </c>
      <c r="B15" s="500">
        <v>1043</v>
      </c>
      <c r="C15" s="500">
        <v>1043</v>
      </c>
    </row>
    <row r="16" spans="1:6" ht="15.75" customHeight="1">
      <c r="A16" s="555" t="s">
        <v>603</v>
      </c>
      <c r="B16" s="557">
        <v>21875</v>
      </c>
      <c r="C16" s="557">
        <v>99734</v>
      </c>
    </row>
    <row r="17" spans="1:3" ht="15.75" customHeight="1">
      <c r="A17" s="558" t="s">
        <v>604</v>
      </c>
      <c r="B17" s="559">
        <v>2.54</v>
      </c>
      <c r="C17" s="559">
        <v>1.74</v>
      </c>
    </row>
    <row r="18" spans="1:3" ht="18" customHeight="1">
      <c r="A18" s="1"/>
      <c r="B18" s="1"/>
      <c r="C18" s="1"/>
    </row>
    <row r="19" spans="1:3" ht="15" customHeight="1">
      <c r="A19" s="560" t="s">
        <v>605</v>
      </c>
      <c r="B19" s="1"/>
      <c r="C19" s="1"/>
    </row>
    <row r="20" spans="1:3" ht="15" customHeight="1">
      <c r="A20" s="560" t="s">
        <v>606</v>
      </c>
      <c r="B20" s="1"/>
      <c r="C20" s="1"/>
    </row>
    <row r="21" spans="1:3">
      <c r="A21" s="318"/>
      <c r="B21" s="260"/>
    </row>
    <row r="22" spans="1:3">
      <c r="B22" s="260"/>
    </row>
    <row r="23" spans="1:3">
      <c r="A23" s="251"/>
      <c r="B23" s="259"/>
    </row>
    <row r="24" spans="1:3">
      <c r="A24" s="318"/>
      <c r="B24" s="260"/>
    </row>
    <row r="25" spans="1:3">
      <c r="A25" s="355"/>
      <c r="B25" s="259"/>
    </row>
    <row r="26" spans="1:3">
      <c r="A26" s="251"/>
      <c r="B26" s="259"/>
    </row>
    <row r="27" spans="1:3">
      <c r="A27" s="318"/>
      <c r="B27" s="260"/>
    </row>
    <row r="28" spans="1:3">
      <c r="A28" s="318"/>
      <c r="B28" s="260"/>
    </row>
    <row r="29" spans="1:3">
      <c r="A29" s="318"/>
      <c r="B29" s="260"/>
    </row>
    <row r="30" spans="1:3">
      <c r="A30" s="318"/>
      <c r="B30" s="260"/>
    </row>
    <row r="31" spans="1:3">
      <c r="A31" s="318"/>
      <c r="B31" s="260"/>
    </row>
    <row r="32" spans="1:3">
      <c r="B32" s="259"/>
    </row>
    <row r="33" spans="1:2">
      <c r="A33" s="251"/>
      <c r="B33" s="257"/>
    </row>
    <row r="34" spans="1:2">
      <c r="A34" s="318"/>
      <c r="B34" s="260"/>
    </row>
    <row r="35" spans="1:2">
      <c r="A35" s="318"/>
      <c r="B35" s="260"/>
    </row>
    <row r="36" spans="1:2">
      <c r="A36" s="318"/>
      <c r="B36" s="260"/>
    </row>
    <row r="37" spans="1:2">
      <c r="A37" s="318"/>
      <c r="B37" s="260"/>
    </row>
    <row r="39" spans="1:2">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9"/>
  <sheetViews>
    <sheetView showGridLines="0" zoomScaleNormal="100" zoomScaleSheetLayoutView="100" workbookViewId="0"/>
  </sheetViews>
  <sheetFormatPr defaultRowHeight="12.75"/>
  <cols>
    <col min="1" max="1" width="41.85546875" style="247" customWidth="1"/>
    <col min="2" max="2" width="10" style="247" customWidth="1"/>
    <col min="3" max="16384" width="9.140625" style="247"/>
  </cols>
  <sheetData>
    <row r="1" spans="1:6">
      <c r="A1" s="1" t="s">
        <v>608</v>
      </c>
      <c r="B1" s="1"/>
    </row>
    <row r="2" spans="1:6">
      <c r="A2" s="1"/>
      <c r="B2" s="1"/>
    </row>
    <row r="3" spans="1:6" ht="20.25" customHeight="1" thickBot="1">
      <c r="A3" s="489" t="s">
        <v>340</v>
      </c>
      <c r="B3" s="490" t="s">
        <v>28</v>
      </c>
      <c r="C3" s="490" t="s">
        <v>21</v>
      </c>
    </row>
    <row r="4" spans="1:6" ht="15.75" customHeight="1" thickTop="1">
      <c r="A4" s="484" t="s">
        <v>609</v>
      </c>
      <c r="B4" s="496">
        <v>19072.637973500001</v>
      </c>
      <c r="C4" s="496">
        <v>179785.60478650001</v>
      </c>
    </row>
    <row r="5" spans="1:6" s="1" customFormat="1" ht="15.75" customHeight="1">
      <c r="A5" s="484" t="s">
        <v>610</v>
      </c>
      <c r="B5" s="496">
        <v>55169.294118095997</v>
      </c>
      <c r="C5" s="496">
        <v>168469.25519256887</v>
      </c>
      <c r="D5" s="247"/>
      <c r="E5" s="247"/>
      <c r="F5" s="351"/>
    </row>
    <row r="6" spans="1:6" s="1" customFormat="1" ht="15.75" customHeight="1">
      <c r="A6" s="484" t="s">
        <v>611</v>
      </c>
      <c r="B6" s="496">
        <v>10065.575929391131</v>
      </c>
      <c r="C6" s="496">
        <v>12176.422639104891</v>
      </c>
      <c r="D6" s="247"/>
      <c r="E6" s="247"/>
      <c r="F6" s="351"/>
    </row>
    <row r="7" spans="1:6" s="1" customFormat="1" ht="15.75" customHeight="1">
      <c r="A7" s="484" t="s">
        <v>612</v>
      </c>
      <c r="B7" s="496">
        <v>10585.57212717927</v>
      </c>
      <c r="C7" s="496">
        <v>190404.85071119893</v>
      </c>
      <c r="D7" s="247"/>
      <c r="E7" s="247"/>
      <c r="F7" s="351"/>
    </row>
    <row r="8" spans="1:6" s="1" customFormat="1" ht="15.75" customHeight="1">
      <c r="A8" s="484" t="s">
        <v>613</v>
      </c>
      <c r="B8" s="496">
        <v>8621.0684479143783</v>
      </c>
      <c r="C8" s="496">
        <v>46399.862838777</v>
      </c>
      <c r="D8" s="247"/>
      <c r="E8" s="247"/>
      <c r="F8" s="351"/>
    </row>
    <row r="9" spans="1:6" s="1" customFormat="1" ht="15.75" customHeight="1">
      <c r="A9" s="484" t="s">
        <v>15</v>
      </c>
      <c r="B9" s="496">
        <v>27.624068527226267</v>
      </c>
      <c r="C9" s="496">
        <v>605.46153244818197</v>
      </c>
      <c r="D9" s="247"/>
      <c r="E9" s="247"/>
      <c r="F9" s="351"/>
    </row>
    <row r="10" spans="1:6" s="1" customFormat="1" ht="15.75" customHeight="1">
      <c r="A10" s="554" t="s">
        <v>614</v>
      </c>
      <c r="B10" s="500">
        <v>103541.772664608</v>
      </c>
      <c r="C10" s="500">
        <v>597841.45770059782</v>
      </c>
      <c r="D10" s="247"/>
      <c r="E10" s="247"/>
      <c r="F10" s="351"/>
    </row>
    <row r="11" spans="1:6" ht="15.75" customHeight="1">
      <c r="A11" s="484" t="s">
        <v>615</v>
      </c>
      <c r="B11" s="496">
        <v>1094.2495239345037</v>
      </c>
      <c r="C11" s="496">
        <v>10501.705288477993</v>
      </c>
    </row>
    <row r="12" spans="1:6" ht="15.75" customHeight="1">
      <c r="A12" s="484" t="s">
        <v>616</v>
      </c>
      <c r="B12" s="496">
        <v>65121.250680208832</v>
      </c>
      <c r="C12" s="496">
        <v>473022.63128340751</v>
      </c>
    </row>
    <row r="13" spans="1:6" ht="15.75" customHeight="1">
      <c r="A13" s="484" t="s">
        <v>11</v>
      </c>
      <c r="B13" s="496">
        <v>0.88400000000000001</v>
      </c>
      <c r="C13" s="496">
        <v>14565.322789796783</v>
      </c>
    </row>
    <row r="14" spans="1:6" ht="15.75" customHeight="1">
      <c r="A14" s="484" t="s">
        <v>14</v>
      </c>
      <c r="B14" s="496">
        <v>4361.0766440761727</v>
      </c>
      <c r="C14" s="496">
        <v>124507.53772791018</v>
      </c>
    </row>
    <row r="15" spans="1:6" ht="15.75" customHeight="1">
      <c r="A15" s="484" t="s">
        <v>342</v>
      </c>
      <c r="B15" s="496">
        <v>272.54818496561501</v>
      </c>
      <c r="C15" s="496">
        <v>1457.9269939406151</v>
      </c>
    </row>
    <row r="16" spans="1:6" ht="15.75" customHeight="1">
      <c r="A16" s="554" t="s">
        <v>617</v>
      </c>
      <c r="B16" s="500">
        <v>70850.009033185139</v>
      </c>
      <c r="C16" s="500">
        <v>624055.12408353307</v>
      </c>
    </row>
    <row r="17" spans="1:3" ht="15.75" customHeight="1">
      <c r="A17" s="554" t="s">
        <v>618</v>
      </c>
      <c r="B17" s="562">
        <v>4079</v>
      </c>
      <c r="C17" s="561">
        <v>0</v>
      </c>
    </row>
    <row r="18" spans="1:3" ht="15.75" customHeight="1">
      <c r="A18" s="563" t="s">
        <v>619</v>
      </c>
      <c r="B18" s="564">
        <v>1.5506995350803792</v>
      </c>
      <c r="C18" s="564">
        <v>0.9579946300073543</v>
      </c>
    </row>
    <row r="19" spans="1:3">
      <c r="A19" s="318"/>
      <c r="B19" s="260"/>
    </row>
    <row r="20" spans="1:3">
      <c r="A20" s="318"/>
      <c r="B20" s="260"/>
    </row>
    <row r="21" spans="1:3">
      <c r="A21" s="318"/>
      <c r="B21" s="260"/>
    </row>
    <row r="22" spans="1:3">
      <c r="B22" s="260"/>
    </row>
    <row r="23" spans="1:3">
      <c r="A23" s="251"/>
      <c r="B23" s="259"/>
    </row>
    <row r="24" spans="1:3">
      <c r="A24" s="318"/>
      <c r="B24" s="260"/>
    </row>
    <row r="25" spans="1:3">
      <c r="A25" s="355"/>
      <c r="B25" s="259"/>
    </row>
    <row r="26" spans="1:3">
      <c r="A26" s="251"/>
      <c r="B26" s="259"/>
    </row>
    <row r="27" spans="1:3">
      <c r="A27" s="318"/>
      <c r="B27" s="260"/>
    </row>
    <row r="28" spans="1:3">
      <c r="A28" s="318"/>
      <c r="B28" s="260"/>
    </row>
    <row r="29" spans="1:3">
      <c r="A29" s="318"/>
      <c r="B29" s="260"/>
    </row>
    <row r="30" spans="1:3">
      <c r="A30" s="318"/>
      <c r="B30" s="260"/>
    </row>
    <row r="31" spans="1:3">
      <c r="A31" s="318"/>
      <c r="B31" s="260"/>
    </row>
    <row r="32" spans="1:3">
      <c r="B32" s="259"/>
    </row>
    <row r="33" spans="1:2">
      <c r="A33" s="251"/>
      <c r="B33" s="257"/>
    </row>
    <row r="34" spans="1:2">
      <c r="A34" s="318"/>
      <c r="B34" s="260"/>
    </row>
    <row r="35" spans="1:2">
      <c r="A35" s="318"/>
      <c r="B35" s="260"/>
    </row>
    <row r="36" spans="1:2">
      <c r="A36" s="318"/>
      <c r="B36" s="260"/>
    </row>
    <row r="37" spans="1:2">
      <c r="A37" s="318"/>
      <c r="B37" s="260"/>
    </row>
    <row r="39" spans="1:2">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1"/>
  <sheetViews>
    <sheetView showGridLines="0" zoomScaleNormal="100" zoomScaleSheetLayoutView="100" workbookViewId="0"/>
  </sheetViews>
  <sheetFormatPr defaultRowHeight="15"/>
  <cols>
    <col min="1" max="1" width="37.42578125" style="250" customWidth="1"/>
    <col min="2" max="3" width="10" style="250" customWidth="1"/>
    <col min="4" max="16384" width="9.140625" style="250"/>
  </cols>
  <sheetData>
    <row r="1" spans="1:11" s="247" customFormat="1" ht="12.75">
      <c r="A1" s="277" t="s">
        <v>324</v>
      </c>
    </row>
    <row r="3" spans="1:11" s="247" customFormat="1" ht="24" customHeight="1" thickBot="1">
      <c r="A3" s="248" t="s">
        <v>325</v>
      </c>
      <c r="B3" s="249">
        <v>2014</v>
      </c>
      <c r="C3" s="249">
        <v>2013</v>
      </c>
    </row>
    <row r="4" spans="1:11" customFormat="1" ht="15.75" customHeight="1" thickTop="1">
      <c r="A4" s="268" t="s">
        <v>326</v>
      </c>
      <c r="B4" s="278">
        <v>2000</v>
      </c>
      <c r="C4" s="278">
        <v>2000</v>
      </c>
      <c r="D4" s="250"/>
      <c r="E4" s="250"/>
      <c r="F4" s="279"/>
    </row>
    <row r="5" spans="1:11" customFormat="1" ht="15.75" customHeight="1">
      <c r="A5" s="268" t="s">
        <v>327</v>
      </c>
      <c r="B5" s="278">
        <v>73861</v>
      </c>
      <c r="C5" s="278">
        <v>73861</v>
      </c>
      <c r="D5" s="250"/>
      <c r="E5" s="250"/>
      <c r="F5" s="279"/>
    </row>
    <row r="6" spans="1:11" customFormat="1" ht="15.75" customHeight="1">
      <c r="A6" s="268" t="s">
        <v>328</v>
      </c>
      <c r="B6" s="278">
        <v>1632</v>
      </c>
      <c r="C6" s="278">
        <v>1637</v>
      </c>
      <c r="D6" s="250"/>
      <c r="E6" s="250"/>
      <c r="F6" s="279"/>
    </row>
    <row r="7" spans="1:11" customFormat="1" ht="15.75" customHeight="1">
      <c r="A7" s="268" t="s">
        <v>283</v>
      </c>
      <c r="B7" s="278">
        <v>83218</v>
      </c>
      <c r="C7" s="278">
        <v>62591</v>
      </c>
      <c r="D7" s="250"/>
      <c r="E7" s="250"/>
      <c r="F7" s="279"/>
    </row>
    <row r="8" spans="1:11" customFormat="1" ht="15.75" customHeight="1">
      <c r="A8" s="280" t="s">
        <v>329</v>
      </c>
      <c r="B8" s="281">
        <v>1501</v>
      </c>
      <c r="C8" s="282">
        <v>4858</v>
      </c>
      <c r="D8" s="250"/>
      <c r="E8" s="250"/>
      <c r="F8" s="279"/>
    </row>
    <row r="9" spans="1:11" customFormat="1" ht="15.75" customHeight="1">
      <c r="A9" s="97" t="s">
        <v>330</v>
      </c>
      <c r="B9" s="283">
        <v>162212</v>
      </c>
      <c r="C9" s="283">
        <v>144947</v>
      </c>
      <c r="D9" s="250"/>
      <c r="E9" s="250"/>
      <c r="F9" s="279"/>
    </row>
    <row r="10" spans="1:11" customFormat="1" ht="15.75" customHeight="1">
      <c r="A10" s="268" t="s">
        <v>13</v>
      </c>
      <c r="B10" s="284">
        <v>-9596</v>
      </c>
      <c r="C10" s="284">
        <v>-5383</v>
      </c>
      <c r="D10" s="250"/>
      <c r="E10" s="250"/>
      <c r="F10" s="279"/>
    </row>
    <row r="11" spans="1:11" customFormat="1" ht="15.75" customHeight="1">
      <c r="A11" s="285" t="s">
        <v>93</v>
      </c>
      <c r="B11" s="284">
        <v>-655</v>
      </c>
      <c r="C11" s="284">
        <v>-818</v>
      </c>
      <c r="D11" s="250"/>
      <c r="E11" s="250"/>
      <c r="F11" s="279"/>
    </row>
    <row r="12" spans="1:11" customFormat="1" ht="15.75" customHeight="1">
      <c r="A12" s="280" t="s">
        <v>284</v>
      </c>
      <c r="B12" s="286">
        <v>-111</v>
      </c>
      <c r="C12" s="286">
        <v>-119</v>
      </c>
      <c r="D12" s="250"/>
      <c r="E12" s="250"/>
      <c r="F12" s="279"/>
    </row>
    <row r="13" spans="1:11" customFormat="1" ht="15.75" customHeight="1">
      <c r="A13" s="97" t="s">
        <v>331</v>
      </c>
      <c r="B13" s="283">
        <v>151850</v>
      </c>
      <c r="C13" s="283">
        <v>138627</v>
      </c>
      <c r="D13" s="250"/>
      <c r="E13" s="250"/>
      <c r="F13" s="279"/>
      <c r="G13" s="287"/>
      <c r="K13" s="142"/>
    </row>
    <row r="14" spans="1:11" customFormat="1" ht="15.75" customHeight="1">
      <c r="A14" s="285" t="s">
        <v>285</v>
      </c>
      <c r="B14" s="278">
        <v>31639</v>
      </c>
      <c r="C14" s="278">
        <v>31918</v>
      </c>
      <c r="D14" s="250"/>
      <c r="E14" s="250"/>
      <c r="F14" s="279"/>
      <c r="K14" s="142"/>
    </row>
    <row r="15" spans="1:11" customFormat="1" ht="15.75" customHeight="1">
      <c r="A15" s="280" t="str">
        <f>+A12</f>
        <v>Other statutory deductions</v>
      </c>
      <c r="B15" s="286">
        <v>-101</v>
      </c>
      <c r="C15" s="286">
        <v>-106</v>
      </c>
      <c r="D15" s="250"/>
      <c r="E15" s="250"/>
      <c r="F15" s="279"/>
    </row>
    <row r="16" spans="1:11" customFormat="1" ht="15.75" customHeight="1">
      <c r="A16" s="97" t="s">
        <v>332</v>
      </c>
      <c r="B16" s="283">
        <v>31538</v>
      </c>
      <c r="C16" s="283">
        <v>31812</v>
      </c>
      <c r="D16" s="250"/>
      <c r="E16" s="250"/>
      <c r="F16" s="279"/>
    </row>
    <row r="17" spans="1:6" customFormat="1" ht="15.75" customHeight="1">
      <c r="A17" s="288" t="s">
        <v>276</v>
      </c>
      <c r="B17" s="289">
        <v>183388</v>
      </c>
      <c r="C17" s="289">
        <v>170439</v>
      </c>
      <c r="D17" s="250"/>
      <c r="E17" s="250"/>
      <c r="F17" s="279"/>
    </row>
    <row r="18" spans="1:6">
      <c r="A18" s="265"/>
      <c r="B18" s="260"/>
      <c r="C18" s="260"/>
    </row>
    <row r="19" spans="1:6">
      <c r="A19" s="261"/>
      <c r="B19" s="260"/>
      <c r="C19" s="260"/>
    </row>
    <row r="20" spans="1:6">
      <c r="A20" s="251"/>
      <c r="B20" s="260"/>
      <c r="C20" s="260"/>
    </row>
    <row r="21" spans="1:6">
      <c r="A21" s="265"/>
      <c r="B21" s="260"/>
      <c r="C21" s="260"/>
    </row>
    <row r="22" spans="1:6">
      <c r="A22" s="265"/>
      <c r="B22" s="260"/>
      <c r="C22" s="260"/>
    </row>
    <row r="23" spans="1:6">
      <c r="A23" s="265"/>
      <c r="B23" s="262"/>
      <c r="C23" s="262"/>
    </row>
    <row r="24" spans="1:6">
      <c r="A24" s="246"/>
      <c r="B24" s="260"/>
      <c r="C24" s="260"/>
    </row>
    <row r="25" spans="1:6">
      <c r="A25" s="251"/>
      <c r="B25" s="260"/>
      <c r="C25" s="260"/>
    </row>
    <row r="26" spans="1:6">
      <c r="A26" s="265"/>
      <c r="B26" s="260"/>
      <c r="C26" s="260"/>
    </row>
    <row r="27" spans="1:6">
      <c r="A27" s="265"/>
      <c r="B27" s="260"/>
      <c r="C27" s="260"/>
    </row>
    <row r="28" spans="1:6">
      <c r="A28" s="265"/>
      <c r="B28" s="260"/>
      <c r="C28" s="260"/>
    </row>
    <row r="29" spans="1:6">
      <c r="A29" s="265"/>
      <c r="B29" s="260"/>
      <c r="C29" s="260"/>
    </row>
    <row r="30" spans="1:6">
      <c r="A30" s="265"/>
      <c r="B30" s="260"/>
      <c r="C30" s="260"/>
    </row>
    <row r="31" spans="1:6">
      <c r="A31" s="265"/>
      <c r="B31" s="260"/>
      <c r="C31" s="260"/>
    </row>
    <row r="32" spans="1:6">
      <c r="A32" s="246"/>
      <c r="B32" s="260"/>
      <c r="C32" s="260"/>
    </row>
    <row r="33" spans="1:3">
      <c r="A33" s="251"/>
      <c r="B33" s="259"/>
      <c r="C33" s="259"/>
    </row>
    <row r="34" spans="1:3">
      <c r="A34" s="265"/>
      <c r="B34" s="260"/>
      <c r="C34" s="260"/>
    </row>
    <row r="35" spans="1:3">
      <c r="A35" s="261"/>
      <c r="B35" s="259"/>
      <c r="C35" s="259"/>
    </row>
    <row r="36" spans="1:3">
      <c r="A36" s="251"/>
      <c r="B36" s="259"/>
      <c r="C36" s="259"/>
    </row>
    <row r="37" spans="1:3">
      <c r="A37" s="265"/>
      <c r="B37" s="260"/>
      <c r="C37" s="260"/>
    </row>
    <row r="38" spans="1:3">
      <c r="A38" s="265"/>
      <c r="B38" s="260"/>
      <c r="C38" s="260"/>
    </row>
    <row r="39" spans="1:3">
      <c r="A39" s="265"/>
      <c r="B39" s="260"/>
      <c r="C39" s="260"/>
    </row>
    <row r="40" spans="1:3">
      <c r="A40" s="265"/>
      <c r="B40" s="260"/>
      <c r="C40" s="260"/>
    </row>
    <row r="41" spans="1:3">
      <c r="A41" s="265"/>
      <c r="B41" s="260"/>
      <c r="C41" s="260"/>
    </row>
    <row r="42" spans="1:3">
      <c r="A42" s="245"/>
      <c r="B42" s="259"/>
      <c r="C42" s="259"/>
    </row>
    <row r="43" spans="1:3">
      <c r="A43" s="251"/>
      <c r="B43" s="258"/>
      <c r="C43" s="258"/>
    </row>
    <row r="44" spans="1:3">
      <c r="A44" s="265"/>
      <c r="B44" s="260"/>
      <c r="C44" s="260"/>
    </row>
    <row r="45" spans="1:3">
      <c r="A45" s="265"/>
      <c r="B45" s="260"/>
      <c r="C45" s="260"/>
    </row>
    <row r="46" spans="1:3">
      <c r="A46" s="265"/>
      <c r="B46" s="260"/>
      <c r="C46" s="260"/>
    </row>
    <row r="47" spans="1:3">
      <c r="A47" s="265"/>
      <c r="B47" s="260"/>
      <c r="C47" s="260"/>
    </row>
    <row r="48" spans="1:3">
      <c r="A48" s="245"/>
      <c r="B48" s="245"/>
      <c r="C48" s="245"/>
    </row>
    <row r="49" spans="1:3">
      <c r="A49" s="266"/>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row r="73" spans="1:3">
      <c r="A73" s="245"/>
      <c r="B73" s="245"/>
      <c r="C73" s="245"/>
    </row>
    <row r="74" spans="1:3">
      <c r="A74" s="245"/>
      <c r="B74" s="245"/>
      <c r="C74" s="245"/>
    </row>
    <row r="75" spans="1:3">
      <c r="A75" s="245"/>
      <c r="B75" s="245"/>
      <c r="C75" s="245"/>
    </row>
    <row r="76" spans="1:3">
      <c r="A76" s="245"/>
      <c r="B76" s="245"/>
      <c r="C76" s="245"/>
    </row>
    <row r="77" spans="1:3">
      <c r="A77" s="245"/>
      <c r="B77" s="245"/>
      <c r="C77" s="245"/>
    </row>
    <row r="78" spans="1:3">
      <c r="A78" s="245"/>
      <c r="B78" s="245"/>
      <c r="C78" s="245"/>
    </row>
    <row r="79" spans="1:3">
      <c r="A79" s="245"/>
      <c r="B79" s="245"/>
      <c r="C79" s="245"/>
    </row>
    <row r="80" spans="1:3">
      <c r="A80" s="245"/>
      <c r="B80" s="245"/>
      <c r="C80" s="245"/>
    </row>
    <row r="81" spans="1:3">
      <c r="A81" s="245"/>
      <c r="B81" s="245"/>
      <c r="C81"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39"/>
  <sheetViews>
    <sheetView showGridLines="0" zoomScaleNormal="100" zoomScaleSheetLayoutView="100" workbookViewId="0"/>
  </sheetViews>
  <sheetFormatPr defaultRowHeight="12.75"/>
  <cols>
    <col min="1" max="1" width="38" style="247" customWidth="1"/>
    <col min="2" max="5" width="11" style="247" customWidth="1"/>
    <col min="6" max="6" width="11.28515625" style="247" customWidth="1"/>
    <col min="7" max="7" width="10.85546875" style="247" customWidth="1"/>
    <col min="8" max="16384" width="9.140625" style="247"/>
  </cols>
  <sheetData>
    <row r="1" spans="1:10">
      <c r="A1" s="1" t="s">
        <v>620</v>
      </c>
      <c r="B1" s="1"/>
      <c r="C1" s="1"/>
    </row>
    <row r="2" spans="1:10">
      <c r="A2" s="1"/>
      <c r="B2" s="1"/>
      <c r="C2" s="1"/>
    </row>
    <row r="3" spans="1:10" ht="20.25" customHeight="1">
      <c r="A3" s="530" t="s">
        <v>340</v>
      </c>
      <c r="B3" s="624" t="s">
        <v>621</v>
      </c>
      <c r="C3" s="624"/>
      <c r="D3" s="624"/>
      <c r="E3" s="624"/>
      <c r="F3" s="625" t="s">
        <v>635</v>
      </c>
      <c r="G3" s="572"/>
    </row>
    <row r="4" spans="1:10" ht="17.25" customHeight="1" thickBot="1">
      <c r="A4" s="534" t="s">
        <v>633</v>
      </c>
      <c r="B4" s="535" t="s">
        <v>622</v>
      </c>
      <c r="C4" s="535" t="s">
        <v>623</v>
      </c>
      <c r="D4" s="535" t="s">
        <v>624</v>
      </c>
      <c r="E4" s="535" t="s">
        <v>623</v>
      </c>
      <c r="F4" s="626"/>
      <c r="G4" s="535" t="s">
        <v>21</v>
      </c>
    </row>
    <row r="5" spans="1:10" s="1" customFormat="1" ht="15.75" customHeight="1" thickTop="1">
      <c r="A5" s="278" t="s">
        <v>350</v>
      </c>
      <c r="B5" s="570">
        <v>78659</v>
      </c>
      <c r="C5" s="568">
        <v>0.1</v>
      </c>
      <c r="D5" s="570">
        <v>36076</v>
      </c>
      <c r="E5" s="569">
        <v>0.05</v>
      </c>
      <c r="F5" s="570">
        <v>53803</v>
      </c>
      <c r="G5" s="570">
        <f t="shared" ref="G5:G14" si="0">B5+D5+F5</f>
        <v>168538</v>
      </c>
      <c r="H5" s="247"/>
      <c r="I5" s="247"/>
      <c r="J5" s="351"/>
    </row>
    <row r="6" spans="1:10" s="1" customFormat="1" ht="15.75" customHeight="1">
      <c r="A6" s="278" t="s">
        <v>479</v>
      </c>
      <c r="B6" s="570">
        <v>36060</v>
      </c>
      <c r="C6" s="568">
        <v>0.1</v>
      </c>
      <c r="D6" s="570">
        <v>3895</v>
      </c>
      <c r="E6" s="569">
        <v>0.05</v>
      </c>
      <c r="F6" s="570">
        <v>6011</v>
      </c>
      <c r="G6" s="570">
        <f t="shared" si="0"/>
        <v>45966</v>
      </c>
      <c r="H6" s="247"/>
      <c r="I6" s="247"/>
      <c r="J6" s="351"/>
    </row>
    <row r="7" spans="1:10" s="1" customFormat="1" ht="15.75" customHeight="1">
      <c r="A7" s="278" t="s">
        <v>625</v>
      </c>
      <c r="B7" s="570">
        <v>0</v>
      </c>
      <c r="C7" s="568">
        <v>0.25</v>
      </c>
      <c r="D7" s="570">
        <v>0</v>
      </c>
      <c r="E7" s="569">
        <v>0.05</v>
      </c>
      <c r="F7" s="570">
        <v>1190</v>
      </c>
      <c r="G7" s="570">
        <f t="shared" si="0"/>
        <v>1190</v>
      </c>
      <c r="H7" s="247"/>
      <c r="I7" s="247"/>
      <c r="J7" s="351"/>
    </row>
    <row r="8" spans="1:10" s="1" customFormat="1" ht="15.75" customHeight="1">
      <c r="A8" s="278" t="s">
        <v>626</v>
      </c>
      <c r="B8" s="570">
        <v>36961</v>
      </c>
      <c r="C8" s="568">
        <v>0.4</v>
      </c>
      <c r="D8" s="570">
        <v>830</v>
      </c>
      <c r="E8" s="569">
        <v>0.2</v>
      </c>
      <c r="F8" s="570">
        <v>5873</v>
      </c>
      <c r="G8" s="570">
        <f t="shared" si="0"/>
        <v>43664</v>
      </c>
      <c r="H8" s="247"/>
      <c r="I8" s="247"/>
      <c r="J8" s="351"/>
    </row>
    <row r="9" spans="1:10" s="1" customFormat="1" ht="15.75" customHeight="1">
      <c r="A9" s="278" t="s">
        <v>627</v>
      </c>
      <c r="B9" s="570">
        <v>12196</v>
      </c>
      <c r="C9" s="568">
        <v>0.4</v>
      </c>
      <c r="D9" s="570">
        <v>0</v>
      </c>
      <c r="E9" s="570">
        <v>0</v>
      </c>
      <c r="F9" s="570">
        <v>2870</v>
      </c>
      <c r="G9" s="570">
        <f t="shared" si="0"/>
        <v>15066</v>
      </c>
      <c r="H9" s="247"/>
      <c r="I9" s="247"/>
      <c r="J9" s="351"/>
    </row>
    <row r="10" spans="1:10" s="1" customFormat="1" ht="15.75" customHeight="1">
      <c r="A10" s="278" t="s">
        <v>628</v>
      </c>
      <c r="B10" s="570">
        <v>19796</v>
      </c>
      <c r="C10" s="568">
        <v>1</v>
      </c>
      <c r="D10" s="570">
        <v>0</v>
      </c>
      <c r="E10" s="570">
        <v>0</v>
      </c>
      <c r="F10" s="570">
        <v>67105</v>
      </c>
      <c r="G10" s="570">
        <f t="shared" si="0"/>
        <v>86901</v>
      </c>
      <c r="H10" s="247"/>
      <c r="I10" s="247"/>
      <c r="J10" s="351"/>
    </row>
    <row r="11" spans="1:10" ht="15.75" customHeight="1">
      <c r="A11" s="278" t="s">
        <v>629</v>
      </c>
      <c r="B11" s="570">
        <v>36824</v>
      </c>
      <c r="C11" s="568">
        <v>1</v>
      </c>
      <c r="D11" s="570">
        <v>0</v>
      </c>
      <c r="E11" s="570">
        <v>0</v>
      </c>
      <c r="F11" s="570">
        <v>19765</v>
      </c>
      <c r="G11" s="570">
        <f t="shared" si="0"/>
        <v>56589</v>
      </c>
    </row>
    <row r="12" spans="1:10" ht="15.75" customHeight="1">
      <c r="A12" s="278" t="s">
        <v>630</v>
      </c>
      <c r="B12" s="570">
        <v>22634</v>
      </c>
      <c r="C12" s="568">
        <v>1</v>
      </c>
      <c r="D12" s="570">
        <v>0</v>
      </c>
      <c r="E12" s="570">
        <v>0</v>
      </c>
      <c r="F12" s="570">
        <v>16752</v>
      </c>
      <c r="G12" s="570">
        <f t="shared" si="0"/>
        <v>39386</v>
      </c>
    </row>
    <row r="13" spans="1:10" ht="15.75" customHeight="1">
      <c r="A13" s="278" t="s">
        <v>631</v>
      </c>
      <c r="B13" s="570">
        <v>4532</v>
      </c>
      <c r="C13" s="568">
        <v>1</v>
      </c>
      <c r="D13" s="570">
        <v>0</v>
      </c>
      <c r="E13" s="570">
        <v>0</v>
      </c>
      <c r="F13" s="570">
        <v>522</v>
      </c>
      <c r="G13" s="570">
        <f t="shared" si="0"/>
        <v>5054</v>
      </c>
    </row>
    <row r="14" spans="1:10" ht="15.75" customHeight="1">
      <c r="A14" s="278" t="s">
        <v>632</v>
      </c>
      <c r="B14" s="571">
        <v>3425</v>
      </c>
      <c r="C14" s="568">
        <v>1</v>
      </c>
      <c r="D14" s="571">
        <v>3026</v>
      </c>
      <c r="E14" s="569">
        <v>0.25</v>
      </c>
      <c r="F14" s="571">
        <v>2082</v>
      </c>
      <c r="G14" s="570">
        <f t="shared" si="0"/>
        <v>8533</v>
      </c>
    </row>
    <row r="15" spans="1:10" ht="15.75" customHeight="1">
      <c r="A15" s="365" t="s">
        <v>21</v>
      </c>
      <c r="B15" s="565">
        <f>SUM(B5:B14)</f>
        <v>251087</v>
      </c>
      <c r="C15" s="565"/>
      <c r="D15" s="565">
        <f>SUM(D5:D14)</f>
        <v>43827</v>
      </c>
      <c r="E15" s="565"/>
      <c r="F15" s="565">
        <f>SUM(F5:F14)</f>
        <v>175973</v>
      </c>
      <c r="G15" s="565">
        <f>SUM(G5:G14)</f>
        <v>470887</v>
      </c>
    </row>
    <row r="16" spans="1:10" ht="10.5" customHeight="1">
      <c r="A16" s="268"/>
      <c r="B16" s="268"/>
      <c r="C16" s="268"/>
      <c r="D16" s="268"/>
      <c r="E16" s="268"/>
      <c r="F16" s="268"/>
      <c r="G16" s="268"/>
    </row>
    <row r="17" spans="1:7">
      <c r="A17" s="566" t="s">
        <v>634</v>
      </c>
      <c r="B17" s="567"/>
      <c r="C17" s="567"/>
      <c r="D17" s="567"/>
      <c r="E17" s="567"/>
      <c r="F17" s="567"/>
      <c r="G17" s="268"/>
    </row>
    <row r="18" spans="1:7">
      <c r="A18" s="318"/>
      <c r="B18" s="260"/>
      <c r="C18" s="260"/>
    </row>
    <row r="19" spans="1:7">
      <c r="A19" s="318"/>
      <c r="B19" s="260"/>
      <c r="C19" s="260"/>
    </row>
    <row r="20" spans="1:7">
      <c r="A20" s="318"/>
      <c r="B20" s="260"/>
      <c r="C20" s="260"/>
    </row>
    <row r="21" spans="1:7">
      <c r="A21" s="318"/>
      <c r="B21" s="260"/>
      <c r="C21" s="260"/>
    </row>
    <row r="22" spans="1:7">
      <c r="B22" s="260"/>
      <c r="C22" s="260"/>
    </row>
    <row r="23" spans="1:7">
      <c r="A23" s="251"/>
      <c r="B23" s="259"/>
      <c r="C23" s="259"/>
    </row>
    <row r="24" spans="1:7">
      <c r="A24" s="318"/>
      <c r="B24" s="260"/>
      <c r="C24" s="260"/>
    </row>
    <row r="25" spans="1:7">
      <c r="A25" s="355"/>
      <c r="B25" s="259"/>
      <c r="C25" s="259"/>
    </row>
    <row r="26" spans="1:7">
      <c r="A26" s="251"/>
      <c r="B26" s="259"/>
      <c r="C26" s="259"/>
    </row>
    <row r="27" spans="1:7">
      <c r="A27" s="318"/>
      <c r="B27" s="260"/>
      <c r="C27" s="260"/>
    </row>
    <row r="28" spans="1:7">
      <c r="A28" s="318"/>
      <c r="B28" s="260"/>
      <c r="C28" s="260"/>
    </row>
    <row r="29" spans="1:7">
      <c r="A29" s="318"/>
      <c r="B29" s="260"/>
      <c r="C29" s="260"/>
    </row>
    <row r="30" spans="1:7">
      <c r="A30" s="318"/>
      <c r="B30" s="260"/>
      <c r="C30" s="260"/>
    </row>
    <row r="31" spans="1:7">
      <c r="A31" s="318"/>
      <c r="B31" s="260"/>
      <c r="C31" s="260"/>
    </row>
    <row r="32" spans="1:7">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mergeCells count="2">
    <mergeCell ref="B3:E3"/>
    <mergeCell ref="F3:F4"/>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38"/>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6">
      <c r="A1" s="1" t="s">
        <v>636</v>
      </c>
      <c r="B1" s="1"/>
      <c r="C1" s="1"/>
    </row>
    <row r="2" spans="1:6" ht="15" customHeight="1"/>
    <row r="3" spans="1:6" ht="22.5" customHeight="1" thickBot="1">
      <c r="A3" s="534" t="s">
        <v>637</v>
      </c>
      <c r="B3" s="575">
        <v>2014</v>
      </c>
      <c r="C3" s="575">
        <v>2013</v>
      </c>
    </row>
    <row r="4" spans="1:6" s="1" customFormat="1" ht="15.75" customHeight="1" thickTop="1">
      <c r="A4" s="278" t="s">
        <v>350</v>
      </c>
      <c r="B4" s="573">
        <v>0.35791601806802908</v>
      </c>
      <c r="C4" s="573">
        <v>0.33525886662463456</v>
      </c>
      <c r="D4" s="247"/>
      <c r="E4" s="247"/>
      <c r="F4" s="351"/>
    </row>
    <row r="5" spans="1:6" s="1" customFormat="1" ht="15.75" customHeight="1">
      <c r="A5" s="278" t="s">
        <v>479</v>
      </c>
      <c r="B5" s="573">
        <v>9.7615776184095129E-2</v>
      </c>
      <c r="C5" s="573">
        <v>8.7477724266495985E-2</v>
      </c>
      <c r="D5" s="247"/>
      <c r="E5" s="247"/>
      <c r="F5" s="351"/>
    </row>
    <row r="6" spans="1:6" s="1" customFormat="1" ht="15.75" customHeight="1">
      <c r="A6" s="278" t="s">
        <v>625</v>
      </c>
      <c r="B6" s="573">
        <v>2.5271455784508811E-3</v>
      </c>
      <c r="C6" s="573">
        <v>2.8082576815646244E-3</v>
      </c>
      <c r="D6" s="247"/>
      <c r="E6" s="247"/>
      <c r="F6" s="351"/>
    </row>
    <row r="7" spans="1:6" s="1" customFormat="1" ht="15.75" customHeight="1">
      <c r="A7" s="278" t="s">
        <v>626</v>
      </c>
      <c r="B7" s="573">
        <v>9.2727129863427959E-2</v>
      </c>
      <c r="C7" s="573">
        <v>0.12962457999036869</v>
      </c>
      <c r="D7" s="247"/>
      <c r="E7" s="247"/>
      <c r="F7" s="351"/>
    </row>
    <row r="8" spans="1:6" s="1" customFormat="1" ht="15.75" customHeight="1">
      <c r="A8" s="278" t="s">
        <v>627</v>
      </c>
      <c r="B8" s="573">
        <v>3.1994937214236109E-2</v>
      </c>
      <c r="C8" s="573">
        <v>5.3656688164099686E-2</v>
      </c>
      <c r="D8" s="247"/>
      <c r="E8" s="247"/>
      <c r="F8" s="351"/>
    </row>
    <row r="9" spans="1:6" s="1" customFormat="1" ht="15.75" customHeight="1">
      <c r="A9" s="278" t="s">
        <v>628</v>
      </c>
      <c r="B9" s="573">
        <v>0.18454746043105882</v>
      </c>
      <c r="C9" s="573">
        <v>0.1576274832721942</v>
      </c>
      <c r="D9" s="247"/>
      <c r="E9" s="247"/>
      <c r="F9" s="351"/>
    </row>
    <row r="10" spans="1:6" ht="15.75" customHeight="1">
      <c r="A10" s="278" t="s">
        <v>629</v>
      </c>
      <c r="B10" s="573">
        <v>0.12017532868819908</v>
      </c>
      <c r="C10" s="573">
        <v>0.13642177276173015</v>
      </c>
    </row>
    <row r="11" spans="1:6" ht="15.75" customHeight="1">
      <c r="A11" s="278" t="s">
        <v>630</v>
      </c>
      <c r="B11" s="573">
        <v>8.364214769148437E-2</v>
      </c>
      <c r="C11" s="573">
        <v>8.2163460766067967E-2</v>
      </c>
    </row>
    <row r="12" spans="1:6" ht="15.75" customHeight="1">
      <c r="A12" s="278" t="s">
        <v>631</v>
      </c>
      <c r="B12" s="573">
        <v>1.0732935927303153E-2</v>
      </c>
      <c r="C12" s="573">
        <v>5.3636294135911127E-3</v>
      </c>
    </row>
    <row r="13" spans="1:6" ht="15.75" customHeight="1">
      <c r="A13" s="278" t="s">
        <v>632</v>
      </c>
      <c r="B13" s="573">
        <v>1.8121120353715436E-2</v>
      </c>
      <c r="C13" s="573">
        <v>9.5975370592530727E-3</v>
      </c>
    </row>
    <row r="14" spans="1:6" ht="15.75" customHeight="1">
      <c r="A14" s="365" t="s">
        <v>21</v>
      </c>
      <c r="B14" s="574">
        <v>1</v>
      </c>
      <c r="C14" s="574">
        <v>1</v>
      </c>
    </row>
    <row r="15" spans="1:6">
      <c r="A15" s="318"/>
      <c r="B15" s="260"/>
      <c r="C15" s="260"/>
    </row>
    <row r="16" spans="1:6">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B21" s="260"/>
      <c r="C21" s="260"/>
    </row>
    <row r="22" spans="1:3">
      <c r="A22" s="251"/>
      <c r="B22" s="259"/>
      <c r="C22" s="259"/>
    </row>
    <row r="23" spans="1:3">
      <c r="A23" s="318"/>
      <c r="B23" s="260"/>
      <c r="C23" s="260"/>
    </row>
    <row r="24" spans="1:3">
      <c r="A24" s="355"/>
      <c r="B24" s="259"/>
      <c r="C24" s="259"/>
    </row>
    <row r="25" spans="1:3">
      <c r="A25" s="251"/>
      <c r="B25" s="259"/>
      <c r="C25" s="259"/>
    </row>
    <row r="26" spans="1:3">
      <c r="A26" s="318"/>
      <c r="B26" s="260"/>
      <c r="C26" s="260"/>
    </row>
    <row r="27" spans="1:3">
      <c r="A27" s="318"/>
      <c r="B27" s="260"/>
      <c r="C27" s="260"/>
    </row>
    <row r="28" spans="1:3">
      <c r="A28" s="318"/>
      <c r="B28" s="260"/>
      <c r="C28" s="260"/>
    </row>
    <row r="29" spans="1:3">
      <c r="A29" s="318"/>
      <c r="B29" s="260"/>
      <c r="C29" s="260"/>
    </row>
    <row r="30" spans="1:3">
      <c r="A30" s="318"/>
      <c r="B30" s="260"/>
      <c r="C30" s="260"/>
    </row>
    <row r="31" spans="1:3">
      <c r="B31" s="259"/>
      <c r="C31" s="259"/>
    </row>
    <row r="32" spans="1:3">
      <c r="A32" s="251"/>
      <c r="B32" s="257"/>
      <c r="C32" s="257"/>
    </row>
    <row r="33" spans="1:3">
      <c r="A33" s="318"/>
      <c r="B33" s="260"/>
      <c r="C33" s="260"/>
    </row>
    <row r="34" spans="1:3">
      <c r="A34" s="318"/>
      <c r="B34" s="260"/>
      <c r="C34" s="260"/>
    </row>
    <row r="35" spans="1:3">
      <c r="A35" s="318"/>
      <c r="B35" s="260"/>
      <c r="C35" s="260"/>
    </row>
    <row r="36" spans="1:3">
      <c r="A36" s="318"/>
      <c r="B36" s="260"/>
      <c r="C36" s="260"/>
    </row>
    <row r="38" spans="1:3">
      <c r="A38"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8">
      <c r="A1" s="1" t="s">
        <v>638</v>
      </c>
      <c r="B1" s="1"/>
      <c r="C1" s="1"/>
    </row>
    <row r="2" spans="1:8">
      <c r="A2" s="1"/>
      <c r="B2" s="1"/>
      <c r="C2" s="1"/>
    </row>
    <row r="3" spans="1:8" ht="22.5" customHeight="1" thickBot="1">
      <c r="A3" s="489" t="s">
        <v>400</v>
      </c>
      <c r="B3" s="490">
        <v>2014</v>
      </c>
      <c r="C3" s="490">
        <v>2013</v>
      </c>
      <c r="D3" s="490">
        <v>2012</v>
      </c>
      <c r="E3" s="490">
        <v>2011</v>
      </c>
    </row>
    <row r="4" spans="1:8" ht="15.75" customHeight="1" thickTop="1">
      <c r="A4" s="278" t="s">
        <v>278</v>
      </c>
      <c r="B4" s="576">
        <v>2.4499430245808237E-2</v>
      </c>
      <c r="C4" s="576">
        <v>2.9823720509133515E-2</v>
      </c>
      <c r="D4" s="576">
        <v>3.6628084492186415E-2</v>
      </c>
      <c r="E4" s="576">
        <v>1.8114134741811928E-2</v>
      </c>
    </row>
    <row r="5" spans="1:8" s="1" customFormat="1" ht="15.75" customHeight="1">
      <c r="A5" s="285" t="s">
        <v>639</v>
      </c>
      <c r="B5" s="576">
        <v>0.48726085317477319</v>
      </c>
      <c r="C5" s="576">
        <v>0.50259998934867123</v>
      </c>
      <c r="D5" s="576">
        <v>0.49816304438337911</v>
      </c>
      <c r="E5" s="576">
        <v>0.54924724336721142</v>
      </c>
      <c r="F5" s="247"/>
      <c r="G5" s="247"/>
      <c r="H5" s="351"/>
    </row>
    <row r="6" spans="1:8" s="1" customFormat="1" ht="15.75" customHeight="1">
      <c r="A6" s="285" t="s">
        <v>10</v>
      </c>
      <c r="B6" s="576">
        <v>0.21481446575905824</v>
      </c>
      <c r="C6" s="576">
        <v>0.21789210203972945</v>
      </c>
      <c r="D6" s="576">
        <v>0.21659866211452522</v>
      </c>
      <c r="E6" s="576">
        <v>0.20984036918758778</v>
      </c>
      <c r="F6" s="247"/>
      <c r="G6" s="247"/>
      <c r="H6" s="351"/>
    </row>
    <row r="7" spans="1:8" s="1" customFormat="1" ht="15.75" customHeight="1">
      <c r="A7" s="285" t="s">
        <v>20</v>
      </c>
      <c r="B7" s="576">
        <v>3.3884309912009393E-2</v>
      </c>
      <c r="C7" s="576">
        <v>3.3996911114661556E-2</v>
      </c>
      <c r="D7" s="576">
        <v>3.7993726927026954E-2</v>
      </c>
      <c r="E7" s="576">
        <v>3.5987270785016831E-2</v>
      </c>
      <c r="F7" s="247"/>
      <c r="G7" s="247"/>
      <c r="H7" s="351"/>
    </row>
    <row r="8" spans="1:8" s="1" customFormat="1" ht="15.75" customHeight="1">
      <c r="A8" s="285" t="s">
        <v>640</v>
      </c>
      <c r="B8" s="576">
        <v>9.7918469460318552E-3</v>
      </c>
      <c r="C8" s="576">
        <v>9.5435905629227252E-3</v>
      </c>
      <c r="D8" s="576">
        <v>1.494989868709579E-2</v>
      </c>
      <c r="E8" s="576">
        <v>5.5003749491380656E-3</v>
      </c>
      <c r="F8" s="247"/>
      <c r="G8" s="247"/>
      <c r="H8" s="351"/>
    </row>
    <row r="9" spans="1:8" s="1" customFormat="1" ht="15.75" customHeight="1">
      <c r="A9" s="285" t="s">
        <v>94</v>
      </c>
      <c r="B9" s="576">
        <v>5.4865615120333801E-3</v>
      </c>
      <c r="C9" s="576">
        <v>5.2447142781061936E-3</v>
      </c>
      <c r="D9" s="576">
        <v>3.59397118827546E-3</v>
      </c>
      <c r="E9" s="576">
        <v>3.8346816183006567E-3</v>
      </c>
      <c r="F9" s="247"/>
      <c r="G9" s="247"/>
      <c r="H9" s="351"/>
    </row>
    <row r="10" spans="1:8" s="1" customFormat="1" ht="15.75" customHeight="1">
      <c r="A10" s="285" t="s">
        <v>15</v>
      </c>
      <c r="B10" s="576">
        <v>5.0538910355817916E-2</v>
      </c>
      <c r="C10" s="576">
        <v>4.6511157266869045E-2</v>
      </c>
      <c r="D10" s="576">
        <v>4.6761595470064116E-2</v>
      </c>
      <c r="E10" s="576">
        <v>4.9065093188031671E-2</v>
      </c>
      <c r="F10" s="247"/>
      <c r="G10" s="247"/>
      <c r="H10" s="351"/>
    </row>
    <row r="11" spans="1:8" ht="15.75" customHeight="1">
      <c r="A11" s="285" t="s">
        <v>16</v>
      </c>
      <c r="B11" s="576">
        <v>0.17372362209446782</v>
      </c>
      <c r="C11" s="576">
        <v>0.15438781487990627</v>
      </c>
      <c r="D11" s="576">
        <v>0.14531101673744692</v>
      </c>
      <c r="E11" s="576">
        <v>0.12841083216290167</v>
      </c>
    </row>
    <row r="12" spans="1:8" ht="15.75" customHeight="1">
      <c r="A12" s="97" t="s">
        <v>21</v>
      </c>
      <c r="B12" s="577">
        <v>1.0000000000000002</v>
      </c>
      <c r="C12" s="578">
        <v>1</v>
      </c>
      <c r="D12" s="578">
        <v>1</v>
      </c>
      <c r="E12" s="578">
        <v>1</v>
      </c>
    </row>
    <row r="13" spans="1:8">
      <c r="A13" s="318"/>
      <c r="B13" s="262"/>
      <c r="C13" s="262"/>
    </row>
    <row r="14" spans="1:8">
      <c r="B14" s="260"/>
      <c r="C14" s="260"/>
    </row>
    <row r="15" spans="1:8">
      <c r="A15" s="251"/>
      <c r="B15" s="260"/>
      <c r="C15" s="260"/>
    </row>
    <row r="16" spans="1:8">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A21" s="318"/>
      <c r="B21" s="260"/>
      <c r="C21" s="260"/>
    </row>
    <row r="22" spans="1:3">
      <c r="B22" s="260"/>
      <c r="C22" s="260"/>
    </row>
    <row r="23" spans="1:3">
      <c r="A23" s="251"/>
      <c r="B23" s="259"/>
      <c r="C23" s="259"/>
    </row>
    <row r="24" spans="1:3">
      <c r="A24" s="318"/>
      <c r="B24" s="260"/>
      <c r="C24" s="260"/>
    </row>
    <row r="25" spans="1:3">
      <c r="A25" s="355"/>
      <c r="B25" s="259"/>
      <c r="C25" s="259"/>
    </row>
    <row r="26" spans="1:3">
      <c r="A26" s="251"/>
      <c r="B26" s="259"/>
      <c r="C26" s="259"/>
    </row>
    <row r="27" spans="1:3">
      <c r="A27" s="318"/>
      <c r="B27" s="260"/>
      <c r="C27" s="260"/>
    </row>
    <row r="28" spans="1:3">
      <c r="A28" s="318"/>
      <c r="B28" s="260"/>
      <c r="C28" s="260"/>
    </row>
    <row r="29" spans="1:3">
      <c r="A29" s="318"/>
      <c r="B29" s="260"/>
      <c r="C29" s="260"/>
    </row>
    <row r="30" spans="1:3">
      <c r="A30" s="318"/>
      <c r="B30" s="260"/>
      <c r="C30" s="260"/>
    </row>
    <row r="31" spans="1:3">
      <c r="A31" s="318"/>
      <c r="B31" s="260"/>
      <c r="C31" s="260"/>
    </row>
    <row r="32" spans="1:3">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8">
      <c r="A1" s="579" t="s">
        <v>641</v>
      </c>
      <c r="B1" s="1"/>
      <c r="C1" s="1"/>
    </row>
    <row r="2" spans="1:8">
      <c r="A2" s="1"/>
      <c r="B2" s="1"/>
      <c r="C2" s="1"/>
    </row>
    <row r="3" spans="1:8" ht="21.75" customHeight="1" thickBot="1">
      <c r="A3" s="456" t="s">
        <v>642</v>
      </c>
      <c r="B3" s="456">
        <v>2014</v>
      </c>
      <c r="C3" s="586">
        <v>2013</v>
      </c>
      <c r="D3" s="586" t="s">
        <v>643</v>
      </c>
      <c r="E3" s="586" t="s">
        <v>644</v>
      </c>
    </row>
    <row r="4" spans="1:8" ht="15.75" customHeight="1" thickTop="1">
      <c r="A4" s="580" t="s">
        <v>645</v>
      </c>
      <c r="B4" s="581">
        <v>8.9630259516608551E-2</v>
      </c>
      <c r="C4" s="582">
        <v>9.0489428556212392E-2</v>
      </c>
      <c r="D4" s="582">
        <v>0.12958392316873457</v>
      </c>
      <c r="E4" s="582">
        <v>0.115</v>
      </c>
    </row>
    <row r="5" spans="1:8" s="1" customFormat="1" ht="15.75" customHeight="1">
      <c r="A5" s="580" t="s">
        <v>646</v>
      </c>
      <c r="B5" s="581">
        <v>0.11817044646452531</v>
      </c>
      <c r="C5" s="582">
        <v>0.12468445438568461</v>
      </c>
      <c r="D5" s="582">
        <v>7.4860521275709885E-2</v>
      </c>
      <c r="E5" s="582">
        <v>7.0000000000000007E-2</v>
      </c>
      <c r="F5" s="247"/>
      <c r="G5" s="247"/>
      <c r="H5" s="351"/>
    </row>
    <row r="6" spans="1:8" s="1" customFormat="1" ht="15.75" customHeight="1">
      <c r="A6" s="580" t="s">
        <v>647</v>
      </c>
      <c r="B6" s="581">
        <v>0.10748112956981416</v>
      </c>
      <c r="C6" s="582">
        <v>0.1157959205410875</v>
      </c>
      <c r="D6" s="582">
        <v>0.1143531240458545</v>
      </c>
      <c r="E6" s="582">
        <v>0.107</v>
      </c>
      <c r="F6" s="247"/>
      <c r="G6" s="247"/>
      <c r="H6" s="351"/>
    </row>
    <row r="7" spans="1:8" s="1" customFormat="1" ht="15.75" customHeight="1">
      <c r="A7" s="580" t="s">
        <v>648</v>
      </c>
      <c r="B7" s="581">
        <v>0.30453789936341752</v>
      </c>
      <c r="C7" s="582">
        <v>0.27855461468818238</v>
      </c>
      <c r="D7" s="582">
        <v>0.30920587337274824</v>
      </c>
      <c r="E7" s="582">
        <v>0.35</v>
      </c>
      <c r="F7" s="247"/>
      <c r="G7" s="247"/>
      <c r="H7" s="351"/>
    </row>
    <row r="8" spans="1:8" s="1" customFormat="1" ht="15.75" customHeight="1">
      <c r="A8" s="580" t="s">
        <v>382</v>
      </c>
      <c r="B8" s="581">
        <v>0.29289649322720768</v>
      </c>
      <c r="C8" s="582">
        <v>0.2919774191830431</v>
      </c>
      <c r="D8" s="582">
        <v>0.28557581813639771</v>
      </c>
      <c r="E8" s="582">
        <v>0.26500000000000001</v>
      </c>
      <c r="F8" s="247"/>
      <c r="G8" s="247"/>
      <c r="H8" s="351"/>
    </row>
    <row r="9" spans="1:8" s="1" customFormat="1" ht="15.75" customHeight="1">
      <c r="A9" s="580" t="s">
        <v>649</v>
      </c>
      <c r="B9" s="581">
        <v>8.7283771858426798E-2</v>
      </c>
      <c r="C9" s="582">
        <v>9.8498162645790061E-2</v>
      </c>
      <c r="D9" s="582">
        <v>8.6420740000555135E-2</v>
      </c>
      <c r="E9" s="582">
        <v>9.2999999999999999E-2</v>
      </c>
      <c r="F9" s="247"/>
      <c r="G9" s="247"/>
      <c r="H9" s="351"/>
    </row>
    <row r="10" spans="1:8" s="1" customFormat="1" ht="15.75" customHeight="1">
      <c r="A10" s="583" t="s">
        <v>21</v>
      </c>
      <c r="B10" s="584">
        <v>1</v>
      </c>
      <c r="C10" s="585">
        <v>1</v>
      </c>
      <c r="D10" s="585">
        <v>0.99999999999999989</v>
      </c>
      <c r="E10" s="585">
        <v>0.99999999999999989</v>
      </c>
      <c r="F10" s="247"/>
      <c r="G10" s="247"/>
      <c r="H10" s="351"/>
    </row>
    <row r="11" spans="1:8">
      <c r="A11" s="318"/>
      <c r="B11" s="260"/>
      <c r="C11" s="260"/>
    </row>
    <row r="12" spans="1:8">
      <c r="A12" s="318"/>
      <c r="B12" s="260"/>
      <c r="C12" s="260"/>
    </row>
    <row r="13" spans="1:8">
      <c r="A13" s="318"/>
      <c r="B13" s="262"/>
      <c r="C13" s="262"/>
    </row>
    <row r="14" spans="1:8">
      <c r="B14" s="260"/>
      <c r="C14" s="260"/>
    </row>
    <row r="15" spans="1:8">
      <c r="A15" s="251"/>
      <c r="B15" s="260"/>
      <c r="C15" s="260"/>
    </row>
    <row r="16" spans="1:8">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A21" s="318"/>
      <c r="B21" s="260"/>
      <c r="C21" s="260"/>
    </row>
    <row r="22" spans="1:3">
      <c r="B22" s="260"/>
      <c r="C22" s="260"/>
    </row>
    <row r="23" spans="1:3">
      <c r="A23" s="251"/>
      <c r="B23" s="259"/>
      <c r="C23" s="259"/>
    </row>
    <row r="24" spans="1:3">
      <c r="A24" s="318"/>
      <c r="B24" s="260"/>
      <c r="C24" s="260"/>
    </row>
    <row r="25" spans="1:3">
      <c r="A25" s="355"/>
      <c r="B25" s="259"/>
      <c r="C25" s="259"/>
    </row>
    <row r="26" spans="1:3">
      <c r="A26" s="251"/>
      <c r="B26" s="259"/>
      <c r="C26" s="259"/>
    </row>
    <row r="27" spans="1:3">
      <c r="A27" s="318"/>
      <c r="B27" s="260"/>
      <c r="C27" s="260"/>
    </row>
    <row r="28" spans="1:3">
      <c r="A28" s="318"/>
      <c r="B28" s="260"/>
      <c r="C28" s="260"/>
    </row>
    <row r="29" spans="1:3">
      <c r="A29" s="318"/>
      <c r="B29" s="260"/>
      <c r="C29" s="260"/>
    </row>
    <row r="30" spans="1:3">
      <c r="A30" s="318"/>
      <c r="B30" s="260"/>
      <c r="C30" s="260"/>
    </row>
    <row r="31" spans="1:3">
      <c r="A31" s="318"/>
      <c r="B31" s="260"/>
      <c r="C31" s="260"/>
    </row>
    <row r="32" spans="1:3">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39"/>
  <sheetViews>
    <sheetView showGridLines="0" zoomScaleNormal="100" zoomScaleSheetLayoutView="100" workbookViewId="0"/>
  </sheetViews>
  <sheetFormatPr defaultRowHeight="12.75"/>
  <cols>
    <col min="1" max="1" width="38" style="247" customWidth="1"/>
    <col min="2" max="3" width="10" style="247" customWidth="1"/>
    <col min="4" max="16384" width="9.140625" style="247"/>
  </cols>
  <sheetData>
    <row r="1" spans="1:8">
      <c r="A1" s="313" t="s">
        <v>650</v>
      </c>
      <c r="B1" s="1"/>
      <c r="C1" s="1"/>
    </row>
    <row r="2" spans="1:8">
      <c r="A2" s="1"/>
      <c r="B2" s="1"/>
      <c r="C2" s="1"/>
    </row>
    <row r="3" spans="1:8" ht="21.75" customHeight="1" thickBot="1">
      <c r="A3" s="456" t="s">
        <v>651</v>
      </c>
      <c r="B3" s="456">
        <v>2014</v>
      </c>
      <c r="C3" s="586">
        <v>2013</v>
      </c>
      <c r="D3" s="586" t="s">
        <v>643</v>
      </c>
      <c r="E3" s="586" t="s">
        <v>644</v>
      </c>
    </row>
    <row r="4" spans="1:8" ht="15.75" customHeight="1" thickTop="1">
      <c r="A4" s="580" t="s">
        <v>645</v>
      </c>
      <c r="B4" s="581">
        <v>0.3606083543739404</v>
      </c>
      <c r="C4" s="582">
        <v>0.33281563719451518</v>
      </c>
      <c r="D4" s="582">
        <v>0.36613678671130179</v>
      </c>
      <c r="E4" s="582">
        <v>0.501</v>
      </c>
    </row>
    <row r="5" spans="1:8" s="1" customFormat="1" ht="15.75" customHeight="1">
      <c r="A5" s="580" t="s">
        <v>646</v>
      </c>
      <c r="B5" s="581">
        <v>0.18169622720744916</v>
      </c>
      <c r="C5" s="582">
        <v>0.21450884366080447</v>
      </c>
      <c r="D5" s="582">
        <v>0.22318741174621362</v>
      </c>
      <c r="E5" s="582">
        <v>9.7000000000000003E-2</v>
      </c>
      <c r="F5" s="247"/>
      <c r="G5" s="247"/>
      <c r="H5" s="351"/>
    </row>
    <row r="6" spans="1:8" s="1" customFormat="1" ht="15.75" customHeight="1">
      <c r="A6" s="580" t="s">
        <v>647</v>
      </c>
      <c r="B6" s="581">
        <v>0.10657348313208663</v>
      </c>
      <c r="C6" s="582">
        <v>0.11514519424311817</v>
      </c>
      <c r="D6" s="582">
        <v>6.7693171056785101E-2</v>
      </c>
      <c r="E6" s="582">
        <v>7.0999999999999994E-2</v>
      </c>
      <c r="F6" s="247"/>
      <c r="G6" s="247"/>
      <c r="H6" s="351"/>
    </row>
    <row r="7" spans="1:8" s="1" customFormat="1" ht="15.75" customHeight="1">
      <c r="A7" s="580" t="s">
        <v>648</v>
      </c>
      <c r="B7" s="581">
        <v>9.5383941393916455E-2</v>
      </c>
      <c r="C7" s="582">
        <v>6.7339545686999153E-2</v>
      </c>
      <c r="D7" s="582">
        <v>8.0393922033990775E-2</v>
      </c>
      <c r="E7" s="582">
        <v>5.6000000000000001E-2</v>
      </c>
      <c r="F7" s="247"/>
      <c r="G7" s="247"/>
      <c r="H7" s="351"/>
    </row>
    <row r="8" spans="1:8" s="1" customFormat="1" ht="15.75" customHeight="1">
      <c r="A8" s="580" t="s">
        <v>382</v>
      </c>
      <c r="B8" s="581">
        <v>0.24516282059922959</v>
      </c>
      <c r="C8" s="582">
        <v>0.26147559774380214</v>
      </c>
      <c r="D8" s="582">
        <v>0.25352268195381378</v>
      </c>
      <c r="E8" s="582">
        <v>0.26</v>
      </c>
      <c r="F8" s="247"/>
      <c r="G8" s="247"/>
      <c r="H8" s="351"/>
    </row>
    <row r="9" spans="1:8" s="1" customFormat="1" ht="15.75" customHeight="1">
      <c r="A9" s="580" t="s">
        <v>649</v>
      </c>
      <c r="B9" s="581">
        <v>1.0575173293377782E-2</v>
      </c>
      <c r="C9" s="582">
        <v>8.7151814707608754E-3</v>
      </c>
      <c r="D9" s="582">
        <v>9.0660264978949003E-3</v>
      </c>
      <c r="E9" s="582">
        <v>1.4999999999999999E-2</v>
      </c>
      <c r="F9" s="247"/>
      <c r="G9" s="247"/>
      <c r="H9" s="351"/>
    </row>
    <row r="10" spans="1:8" s="1" customFormat="1" ht="15.75" customHeight="1">
      <c r="A10" s="583" t="s">
        <v>21</v>
      </c>
      <c r="B10" s="584">
        <v>1</v>
      </c>
      <c r="C10" s="585">
        <v>1</v>
      </c>
      <c r="D10" s="585">
        <v>0.99999999999999989</v>
      </c>
      <c r="E10" s="585">
        <v>1</v>
      </c>
      <c r="F10" s="247"/>
      <c r="G10" s="247"/>
      <c r="H10" s="351"/>
    </row>
    <row r="11" spans="1:8">
      <c r="A11" s="318"/>
      <c r="B11" s="260"/>
      <c r="C11" s="260"/>
    </row>
    <row r="12" spans="1:8">
      <c r="A12" s="318"/>
      <c r="B12" s="260"/>
      <c r="C12" s="260"/>
    </row>
    <row r="13" spans="1:8">
      <c r="A13" s="318"/>
      <c r="B13" s="262"/>
      <c r="C13" s="262"/>
    </row>
    <row r="14" spans="1:8">
      <c r="B14" s="260"/>
      <c r="C14" s="260"/>
    </row>
    <row r="15" spans="1:8">
      <c r="A15" s="251"/>
      <c r="B15" s="260"/>
      <c r="C15" s="260"/>
    </row>
    <row r="16" spans="1:8">
      <c r="A16" s="318"/>
      <c r="B16" s="260"/>
      <c r="C16" s="260"/>
    </row>
    <row r="17" spans="1:3">
      <c r="A17" s="318"/>
      <c r="B17" s="260"/>
      <c r="C17" s="260"/>
    </row>
    <row r="18" spans="1:3">
      <c r="A18" s="318"/>
      <c r="B18" s="260"/>
      <c r="C18" s="260"/>
    </row>
    <row r="19" spans="1:3">
      <c r="A19" s="318"/>
      <c r="B19" s="260"/>
      <c r="C19" s="260"/>
    </row>
    <row r="20" spans="1:3">
      <c r="A20" s="318"/>
      <c r="B20" s="260"/>
      <c r="C20" s="260"/>
    </row>
    <row r="21" spans="1:3">
      <c r="A21" s="318"/>
      <c r="B21" s="260"/>
      <c r="C21" s="260"/>
    </row>
    <row r="22" spans="1:3">
      <c r="B22" s="260"/>
      <c r="C22" s="260"/>
    </row>
    <row r="23" spans="1:3">
      <c r="A23" s="251"/>
      <c r="B23" s="259"/>
      <c r="C23" s="259"/>
    </row>
    <row r="24" spans="1:3">
      <c r="A24" s="318"/>
      <c r="B24" s="260"/>
      <c r="C24" s="260"/>
    </row>
    <row r="25" spans="1:3">
      <c r="A25" s="355"/>
      <c r="B25" s="259"/>
      <c r="C25" s="259"/>
    </row>
    <row r="26" spans="1:3">
      <c r="A26" s="251"/>
      <c r="B26" s="259"/>
      <c r="C26" s="259"/>
    </row>
    <row r="27" spans="1:3">
      <c r="A27" s="318"/>
      <c r="B27" s="260"/>
      <c r="C27" s="260"/>
    </row>
    <row r="28" spans="1:3">
      <c r="A28" s="318"/>
      <c r="B28" s="260"/>
      <c r="C28" s="260"/>
    </row>
    <row r="29" spans="1:3">
      <c r="A29" s="318"/>
      <c r="B29" s="260"/>
      <c r="C29" s="260"/>
    </row>
    <row r="30" spans="1:3">
      <c r="A30" s="318"/>
      <c r="B30" s="260"/>
      <c r="C30" s="260"/>
    </row>
    <row r="31" spans="1:3">
      <c r="A31" s="318"/>
      <c r="B31" s="260"/>
      <c r="C31" s="260"/>
    </row>
    <row r="32" spans="1:3">
      <c r="B32" s="259"/>
      <c r="C32" s="259"/>
    </row>
    <row r="33" spans="1:3">
      <c r="A33" s="251"/>
      <c r="B33" s="257"/>
      <c r="C33" s="257"/>
    </row>
    <row r="34" spans="1:3">
      <c r="A34" s="318"/>
      <c r="B34" s="260"/>
      <c r="C34" s="260"/>
    </row>
    <row r="35" spans="1:3">
      <c r="A35" s="318"/>
      <c r="B35" s="260"/>
      <c r="C35" s="260"/>
    </row>
    <row r="36" spans="1:3">
      <c r="A36" s="318"/>
      <c r="B36" s="260"/>
      <c r="C36" s="260"/>
    </row>
    <row r="37" spans="1:3">
      <c r="A37" s="318"/>
      <c r="B37" s="260"/>
      <c r="C37" s="260"/>
    </row>
    <row r="39" spans="1:3">
      <c r="A39" s="318"/>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627"/>
      <c r="J3" s="627"/>
      <c r="K3" s="627"/>
      <c r="L3" s="627"/>
      <c r="M3" s="627"/>
      <c r="N3" s="627"/>
      <c r="O3" s="627"/>
      <c r="P3" s="627"/>
      <c r="Q3" s="627"/>
      <c r="R3" s="627"/>
    </row>
    <row r="4" spans="1:24" ht="15" customHeight="1">
      <c r="A4" s="43"/>
      <c r="B4" s="61" t="s">
        <v>54</v>
      </c>
      <c r="C4" s="107" t="s">
        <v>55</v>
      </c>
      <c r="D4" s="107" t="s">
        <v>56</v>
      </c>
      <c r="E4" s="107" t="s">
        <v>57</v>
      </c>
      <c r="F4" s="61" t="s">
        <v>58</v>
      </c>
      <c r="G4" s="61" t="s">
        <v>59</v>
      </c>
      <c r="H4" s="61" t="s">
        <v>97</v>
      </c>
      <c r="I4" s="61" t="s">
        <v>102</v>
      </c>
      <c r="J4" s="61" t="s">
        <v>108</v>
      </c>
      <c r="K4" s="61" t="s">
        <v>133</v>
      </c>
      <c r="L4" s="61" t="s">
        <v>207</v>
      </c>
      <c r="M4" s="61" t="s">
        <v>211</v>
      </c>
      <c r="N4" s="61" t="s">
        <v>237</v>
      </c>
      <c r="O4" s="61" t="s">
        <v>247</v>
      </c>
      <c r="P4" s="61" t="s">
        <v>247</v>
      </c>
      <c r="Q4" s="61"/>
      <c r="R4" s="61"/>
      <c r="S4" s="61"/>
      <c r="T4" s="61"/>
    </row>
    <row r="5" spans="1:24">
      <c r="A5" s="43" t="s">
        <v>103</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104</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105</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106</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66</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67</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120</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51</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29</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33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216</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127</v>
      </c>
      <c r="E21" s="47"/>
      <c r="F21" s="47"/>
      <c r="G21" s="48"/>
      <c r="H21" s="48"/>
      <c r="I21" s="110"/>
      <c r="J21" s="47"/>
    </row>
    <row r="22" spans="1:24">
      <c r="A22" s="11" t="s">
        <v>121</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122</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21</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123</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24</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210</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126</v>
      </c>
      <c r="F28" s="43"/>
      <c r="G28" s="44"/>
      <c r="H28" s="44"/>
      <c r="X28" s="46"/>
    </row>
    <row r="29" spans="1:24">
      <c r="A29" s="43" t="s">
        <v>124</v>
      </c>
      <c r="B29" s="114"/>
      <c r="C29" s="114">
        <v>241929</v>
      </c>
      <c r="D29" s="114"/>
      <c r="E29" s="114"/>
      <c r="F29" s="114"/>
      <c r="G29" s="114">
        <v>110758</v>
      </c>
      <c r="H29" s="114">
        <v>117875</v>
      </c>
      <c r="I29" s="114">
        <v>120668</v>
      </c>
      <c r="J29" s="114">
        <v>122011</v>
      </c>
      <c r="X29" s="46"/>
    </row>
    <row r="30" spans="1:24">
      <c r="A30" s="108" t="s">
        <v>125</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24</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215</v>
      </c>
      <c r="W37" s="61" t="s">
        <v>214</v>
      </c>
    </row>
    <row r="38" spans="1:24">
      <c r="A38" s="61" t="s">
        <v>69</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231</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215</v>
      </c>
      <c r="U51" s="61" t="s">
        <v>214</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67</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232</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215</v>
      </c>
      <c r="U81" s="61" t="s">
        <v>214</v>
      </c>
    </row>
    <row r="82" spans="1:21">
      <c r="A82" s="61" t="s">
        <v>105</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215</v>
      </c>
      <c r="U95" s="61" t="s">
        <v>214</v>
      </c>
    </row>
    <row r="96" spans="1:21">
      <c r="A96" s="61" t="s">
        <v>106</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87</v>
      </c>
      <c r="Q96" s="58" t="e">
        <f>#REF!*100</f>
        <v>#REF!</v>
      </c>
      <c r="R96" s="58" t="e">
        <f>#REF!*100</f>
        <v>#REF!</v>
      </c>
      <c r="S96" s="58" t="e">
        <f>#REF!*100</f>
        <v>#REF!</v>
      </c>
      <c r="T96" s="58" t="e">
        <f>#REF!*100</f>
        <v>#REF!</v>
      </c>
      <c r="U96" s="58" t="e">
        <f>#REF!*100</f>
        <v>#REF!</v>
      </c>
    </row>
    <row r="97" spans="1:21">
      <c r="P97" s="11" t="s">
        <v>95</v>
      </c>
      <c r="Q97" s="58" t="e">
        <f>#REF!*100</f>
        <v>#REF!</v>
      </c>
      <c r="R97" s="58" t="e">
        <f>#REF!*100</f>
        <v>#REF!</v>
      </c>
      <c r="S97" s="58" t="e">
        <f>#REF!*100</f>
        <v>#REF!</v>
      </c>
      <c r="T97" s="58" t="e">
        <f>#REF!*100</f>
        <v>#REF!</v>
      </c>
      <c r="U97" s="58" t="e">
        <f>#REF!*100</f>
        <v>#REF!</v>
      </c>
    </row>
    <row r="98" spans="1:21">
      <c r="P98" s="92" t="s">
        <v>21</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120</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104</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215</v>
      </c>
      <c r="U137" s="61" t="s">
        <v>214</v>
      </c>
    </row>
    <row r="138" spans="1:21">
      <c r="A138" s="61" t="s">
        <v>135</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128</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218</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129</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29</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130</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215</v>
      </c>
      <c r="V193" s="61" t="s">
        <v>214</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233</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131</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236</v>
      </c>
    </row>
    <row r="224" spans="1:16">
      <c r="A224" s="61" t="s">
        <v>107</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92</v>
      </c>
      <c r="D238" s="47">
        <v>9.5</v>
      </c>
      <c r="E238" s="11">
        <v>15</v>
      </c>
      <c r="F238" s="11">
        <v>9.5</v>
      </c>
      <c r="G238" s="11">
        <v>-0.7</v>
      </c>
      <c r="H238" s="11">
        <v>10.9</v>
      </c>
      <c r="I238" s="11">
        <v>14.1</v>
      </c>
      <c r="J238" s="11">
        <v>9.4</v>
      </c>
      <c r="K238" s="11">
        <v>10.5</v>
      </c>
      <c r="L238" s="11">
        <f>20.8-12.1</f>
        <v>8.7000000000000011</v>
      </c>
      <c r="M238" s="11">
        <v>12.1</v>
      </c>
    </row>
    <row r="242" spans="1:16">
      <c r="P242" s="11" t="s">
        <v>92</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234</v>
      </c>
      <c r="D244" s="47">
        <v>3</v>
      </c>
      <c r="E244" s="11">
        <v>7.2</v>
      </c>
      <c r="F244" s="11">
        <v>3.4</v>
      </c>
      <c r="G244" s="11">
        <v>-2.6</v>
      </c>
      <c r="H244" s="11">
        <v>4.5</v>
      </c>
      <c r="I244" s="11">
        <v>6.8</v>
      </c>
      <c r="J244" s="11">
        <v>3.3</v>
      </c>
      <c r="K244" s="11">
        <v>2.5</v>
      </c>
      <c r="L244" s="11">
        <f>5.9-4.5</f>
        <v>1.4000000000000004</v>
      </c>
      <c r="M244" s="11">
        <v>4.5</v>
      </c>
    </row>
    <row r="252" spans="1:16">
      <c r="P252" s="11" t="s">
        <v>234</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186</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17</v>
      </c>
      <c r="C4" s="66" t="s">
        <v>245</v>
      </c>
      <c r="D4" s="66" t="s">
        <v>244</v>
      </c>
      <c r="E4" s="66" t="s">
        <v>243</v>
      </c>
      <c r="F4" s="66" t="s">
        <v>238</v>
      </c>
      <c r="G4" s="66" t="s">
        <v>212</v>
      </c>
      <c r="H4" s="66" t="s">
        <v>208</v>
      </c>
      <c r="I4" s="66" t="s">
        <v>30</v>
      </c>
      <c r="J4" s="66" t="s">
        <v>48</v>
      </c>
      <c r="K4" s="66" t="s">
        <v>109</v>
      </c>
      <c r="L4" s="66" t="s">
        <v>134</v>
      </c>
      <c r="N4" s="66" t="s">
        <v>259</v>
      </c>
      <c r="O4" s="66" t="s">
        <v>260</v>
      </c>
      <c r="P4" s="66" t="s">
        <v>48</v>
      </c>
      <c r="Q4" s="66" t="s">
        <v>30</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60</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60</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32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31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132</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81</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82</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17</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60</v>
      </c>
      <c r="C26" s="69"/>
      <c r="D26" s="69"/>
      <c r="E26" s="69"/>
      <c r="F26" s="221" t="e">
        <f t="shared" si="7"/>
        <v>#REF!</v>
      </c>
      <c r="G26" s="221">
        <f t="shared" si="7"/>
        <v>134</v>
      </c>
      <c r="H26" s="76" t="s">
        <v>96</v>
      </c>
      <c r="I26" s="142" t="e">
        <f>+P6</f>
        <v>#REF!</v>
      </c>
      <c r="J26" s="142"/>
      <c r="K26" s="166">
        <f>+R6</f>
        <v>0</v>
      </c>
      <c r="L26" s="166"/>
      <c r="O26" s="19"/>
      <c r="P26" s="161"/>
      <c r="Q26" s="19"/>
      <c r="R26" s="19"/>
      <c r="S26" s="19"/>
      <c r="T26" s="19"/>
      <c r="U26" s="19"/>
      <c r="V26" s="19"/>
    </row>
    <row r="27" spans="2:22" ht="16.5" hidden="1" customHeight="1" outlineLevel="1">
      <c r="B27" s="225" t="s">
        <v>61</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32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31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132</v>
      </c>
      <c r="C37" s="67"/>
      <c r="D37" s="67"/>
      <c r="E37" s="67"/>
      <c r="F37" s="221" t="e">
        <f t="shared" si="12"/>
        <v>#REF!</v>
      </c>
      <c r="G37" s="221">
        <f t="shared" si="13"/>
        <v>1379</v>
      </c>
      <c r="H37" s="224" t="s">
        <v>96</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81</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82</v>
      </c>
      <c r="C41" s="74"/>
      <c r="D41" s="74"/>
      <c r="E41" s="74"/>
      <c r="F41" s="221" t="e">
        <f>+N21</f>
        <v>#REF!</v>
      </c>
      <c r="G41" s="221" t="e">
        <f>+O21</f>
        <v>#REF!</v>
      </c>
      <c r="H41" s="68" t="s">
        <v>96</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241</v>
      </c>
    </row>
    <row r="2" spans="2:37">
      <c r="B2" s="146"/>
      <c r="H2" s="93"/>
      <c r="V2" s="59">
        <f>V6-U6</f>
        <v>15</v>
      </c>
      <c r="W2" s="59"/>
      <c r="X2" s="59"/>
      <c r="Y2" s="59"/>
    </row>
    <row r="4" spans="2:37" ht="15.75" customHeight="1">
      <c r="B4" s="233" t="s">
        <v>39</v>
      </c>
      <c r="C4" s="629">
        <v>41547</v>
      </c>
      <c r="D4" s="630"/>
      <c r="E4" s="630"/>
      <c r="H4" s="6" t="s">
        <v>39</v>
      </c>
      <c r="I4" s="6"/>
      <c r="J4" s="6"/>
      <c r="K4" s="6"/>
      <c r="L4" s="6"/>
      <c r="M4" s="6"/>
      <c r="N4" s="6"/>
      <c r="O4" s="6"/>
      <c r="P4" s="6"/>
      <c r="Q4" s="6"/>
      <c r="R4" s="6"/>
      <c r="S4" s="6"/>
      <c r="T4" s="6"/>
      <c r="U4" s="6"/>
      <c r="V4" s="6"/>
      <c r="W4" s="6"/>
      <c r="X4" s="6"/>
      <c r="Y4" s="6"/>
      <c r="Z4" s="6"/>
      <c r="AA4" s="6"/>
      <c r="AB4" s="6"/>
      <c r="AC4" s="631" t="s">
        <v>225</v>
      </c>
      <c r="AD4" s="631"/>
      <c r="AE4" s="631"/>
      <c r="AF4" s="631"/>
      <c r="AG4" s="631"/>
      <c r="AH4" s="631"/>
      <c r="AI4" s="631"/>
      <c r="AJ4" s="631"/>
    </row>
    <row r="5" spans="2:37" ht="13.5" customHeight="1">
      <c r="B5" s="7"/>
      <c r="C5" s="3" t="s">
        <v>44</v>
      </c>
      <c r="D5" s="2" t="s">
        <v>45</v>
      </c>
      <c r="E5" s="3" t="s">
        <v>50</v>
      </c>
      <c r="H5" s="7" t="s">
        <v>41</v>
      </c>
      <c r="I5" s="94" t="s">
        <v>68</v>
      </c>
      <c r="J5" s="94" t="s">
        <v>62</v>
      </c>
      <c r="K5" s="94" t="s">
        <v>63</v>
      </c>
      <c r="L5" s="94" t="s">
        <v>71</v>
      </c>
      <c r="M5" s="94" t="s">
        <v>64</v>
      </c>
      <c r="N5" s="94" t="s">
        <v>65</v>
      </c>
      <c r="O5" s="94" t="s">
        <v>55</v>
      </c>
      <c r="P5" s="94" t="s">
        <v>56</v>
      </c>
      <c r="Q5" s="94" t="s">
        <v>57</v>
      </c>
      <c r="R5" s="94" t="s">
        <v>58</v>
      </c>
      <c r="S5" s="94" t="s">
        <v>59</v>
      </c>
      <c r="T5" s="94" t="s">
        <v>97</v>
      </c>
      <c r="U5" s="94" t="s">
        <v>102</v>
      </c>
      <c r="V5" s="94" t="s">
        <v>108</v>
      </c>
      <c r="W5" s="94" t="s">
        <v>133</v>
      </c>
      <c r="X5" s="94" t="s">
        <v>207</v>
      </c>
      <c r="Y5" s="94" t="s">
        <v>211</v>
      </c>
      <c r="Z5" s="94" t="s">
        <v>237</v>
      </c>
      <c r="AA5" s="94"/>
      <c r="AB5" s="94"/>
      <c r="AC5" s="7">
        <v>110</v>
      </c>
      <c r="AD5" s="7">
        <v>120</v>
      </c>
      <c r="AE5" s="7">
        <v>160</v>
      </c>
      <c r="AF5" s="7">
        <v>230</v>
      </c>
      <c r="AG5" s="7">
        <v>450</v>
      </c>
      <c r="AH5" s="7">
        <v>600</v>
      </c>
      <c r="AI5" s="7">
        <v>800</v>
      </c>
      <c r="AJ5" s="3" t="s">
        <v>21</v>
      </c>
    </row>
    <row r="6" spans="2:37" ht="13.5" customHeight="1">
      <c r="B6" s="1" t="s">
        <v>49</v>
      </c>
      <c r="C6" s="35">
        <v>898</v>
      </c>
      <c r="D6" s="234">
        <v>905</v>
      </c>
      <c r="E6" s="96">
        <f t="shared" ref="E6:E19" si="0">+IFERROR(C6/D6-1,"-")</f>
        <v>-7.7348066298342788E-3</v>
      </c>
      <c r="H6" s="1" t="s">
        <v>49</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46</v>
      </c>
      <c r="C7" s="35">
        <v>10</v>
      </c>
      <c r="D7" s="234">
        <v>0</v>
      </c>
      <c r="E7" s="96" t="str">
        <f t="shared" si="0"/>
        <v>-</v>
      </c>
      <c r="H7" s="1" t="s">
        <v>46</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119</v>
      </c>
      <c r="C8" s="104">
        <f>+SUBTOTAL(9,C6:C7)</f>
        <v>908</v>
      </c>
      <c r="D8" s="104">
        <f>+SUBTOTAL(9,D6:D7)</f>
        <v>905</v>
      </c>
      <c r="E8" s="105">
        <f t="shared" si="0"/>
        <v>3.3149171270718814E-3</v>
      </c>
      <c r="H8" s="8" t="s">
        <v>119</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88</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42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84</v>
      </c>
      <c r="C11" s="98">
        <f>+SUBTOTAL(9,C6:C10)</f>
        <v>908</v>
      </c>
      <c r="D11" s="98">
        <f>+SUBTOTAL(9,D6:D10)</f>
        <v>905</v>
      </c>
      <c r="E11" s="99">
        <f>+IFERROR(C11/D11-1,"-")</f>
        <v>3.3149171270718814E-3</v>
      </c>
      <c r="H11" s="97" t="s">
        <v>84</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38</v>
      </c>
      <c r="C12" s="35">
        <v>20</v>
      </c>
      <c r="D12" s="234">
        <v>21</v>
      </c>
      <c r="E12" s="96">
        <f t="shared" si="0"/>
        <v>-4.7619047619047672E-2</v>
      </c>
      <c r="H12" s="1" t="s">
        <v>38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36</v>
      </c>
      <c r="C13" s="35">
        <v>144</v>
      </c>
      <c r="D13" s="234">
        <v>140.5</v>
      </c>
      <c r="E13" s="96">
        <f t="shared" si="0"/>
        <v>2.4911032028469782E-2</v>
      </c>
      <c r="H13" s="1" t="s">
        <v>36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43</v>
      </c>
      <c r="C14" s="35">
        <v>15</v>
      </c>
      <c r="D14" s="234">
        <v>14</v>
      </c>
      <c r="E14" s="96">
        <f t="shared" si="0"/>
        <v>7.1428571428571397E-2</v>
      </c>
      <c r="H14" s="1" t="s">
        <v>43</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34</v>
      </c>
      <c r="C15" s="35">
        <v>34</v>
      </c>
      <c r="D15" s="234">
        <v>33</v>
      </c>
      <c r="E15" s="96">
        <f t="shared" si="0"/>
        <v>3.0303030303030276E-2</v>
      </c>
      <c r="H15" s="1" t="s">
        <v>34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47</v>
      </c>
      <c r="C16" s="98">
        <f>+SUBTOTAL(9,C6:C15)</f>
        <v>1121</v>
      </c>
      <c r="D16" s="235">
        <f>+SUBTOTAL(9,D6:D15)</f>
        <v>1113.5</v>
      </c>
      <c r="E16" s="99">
        <f t="shared" si="0"/>
        <v>6.7355186349349339E-3</v>
      </c>
      <c r="H16" s="100" t="s">
        <v>47</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35</v>
      </c>
      <c r="C17" s="35">
        <f>+AD17</f>
        <v>0</v>
      </c>
      <c r="D17" s="234">
        <v>8</v>
      </c>
      <c r="E17" s="96">
        <f t="shared" si="0"/>
        <v>-1</v>
      </c>
      <c r="H17" s="1" t="s">
        <v>35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37</v>
      </c>
      <c r="C18" s="35">
        <v>5.5</v>
      </c>
      <c r="D18" s="234">
        <v>6</v>
      </c>
      <c r="E18" s="96">
        <f t="shared" si="0"/>
        <v>-8.333333333333337E-2</v>
      </c>
      <c r="H18" s="1" t="s">
        <v>37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118</v>
      </c>
      <c r="C19" s="35">
        <v>5.5</v>
      </c>
      <c r="D19" s="234">
        <v>6</v>
      </c>
      <c r="E19" s="96">
        <f t="shared" si="0"/>
        <v>-8.333333333333337E-2</v>
      </c>
      <c r="H19" s="1" t="s">
        <v>118</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40</v>
      </c>
      <c r="C20" s="236">
        <f>+SUBTOTAL(9,C6:C19)</f>
        <v>1132</v>
      </c>
      <c r="D20" s="236">
        <f>+SUBTOTAL(9,D6:D19)</f>
        <v>1133.5</v>
      </c>
      <c r="E20" s="237">
        <f>+IFERROR(C20/D20-1,"-")</f>
        <v>-1.3233348037053894E-3</v>
      </c>
      <c r="H20" s="149" t="s">
        <v>40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628">
        <v>2011</v>
      </c>
      <c r="Q23" s="628"/>
      <c r="R23" s="628"/>
      <c r="S23" s="628"/>
      <c r="T23" s="628">
        <v>2012</v>
      </c>
      <c r="U23" s="628"/>
      <c r="V23" s="243"/>
      <c r="W23" s="243"/>
      <c r="X23" s="243"/>
      <c r="Y23" s="155"/>
    </row>
    <row r="24" spans="2:37">
      <c r="C24" s="5"/>
      <c r="K24" s="3" t="s">
        <v>83</v>
      </c>
      <c r="L24" s="9" t="s">
        <v>52</v>
      </c>
      <c r="M24" s="9" t="s">
        <v>53</v>
      </c>
      <c r="N24" s="9" t="s">
        <v>54</v>
      </c>
      <c r="O24" s="9" t="s">
        <v>110</v>
      </c>
      <c r="P24" s="9" t="s">
        <v>111</v>
      </c>
      <c r="Q24" s="9" t="s">
        <v>112</v>
      </c>
      <c r="R24" s="9" t="s">
        <v>113</v>
      </c>
      <c r="S24" s="9" t="s">
        <v>114</v>
      </c>
      <c r="T24" s="9" t="s">
        <v>115</v>
      </c>
      <c r="U24" s="9" t="s">
        <v>116</v>
      </c>
      <c r="V24" s="9" t="s">
        <v>117</v>
      </c>
      <c r="W24" s="9" t="s">
        <v>145</v>
      </c>
      <c r="X24" s="9" t="s">
        <v>209</v>
      </c>
      <c r="Y24" s="9" t="s">
        <v>213</v>
      </c>
      <c r="Z24" s="9" t="s">
        <v>239</v>
      </c>
      <c r="AA24" s="9"/>
      <c r="AB24" s="9"/>
    </row>
    <row r="25" spans="2:37">
      <c r="H25" s="1" t="s">
        <v>84</v>
      </c>
      <c r="K25" s="3" t="s">
        <v>84</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217</v>
      </c>
      <c r="K26" s="3" t="s">
        <v>85</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40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72</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628">
        <v>2011</v>
      </c>
      <c r="AN70" s="628"/>
      <c r="AO70" s="628"/>
      <c r="AP70" s="628"/>
      <c r="AQ70" s="628">
        <v>2012</v>
      </c>
      <c r="AR70" s="628"/>
    </row>
    <row r="71" spans="18:44">
      <c r="AI71" s="103" t="s">
        <v>98</v>
      </c>
      <c r="AJ71" s="103" t="s">
        <v>99</v>
      </c>
      <c r="AK71" s="103" t="s">
        <v>100</v>
      </c>
      <c r="AL71" s="103" t="s">
        <v>101</v>
      </c>
      <c r="AM71" s="103" t="s">
        <v>98</v>
      </c>
      <c r="AN71" s="103" t="s">
        <v>99</v>
      </c>
      <c r="AO71" s="103" t="s">
        <v>100</v>
      </c>
      <c r="AP71" s="103" t="s">
        <v>101</v>
      </c>
      <c r="AQ71" s="103" t="s">
        <v>98</v>
      </c>
      <c r="AR71" s="103" t="s">
        <v>99</v>
      </c>
    </row>
    <row r="72" spans="18:44">
      <c r="X72" s="1">
        <f>743+241+255+203+175+167+606</f>
        <v>2390</v>
      </c>
      <c r="AH72" s="7" t="s">
        <v>70</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89</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19</v>
      </c>
      <c r="C2" s="77"/>
      <c r="D2" s="77"/>
      <c r="E2" s="77"/>
      <c r="F2" s="77"/>
      <c r="G2" s="77"/>
      <c r="H2" s="77"/>
      <c r="I2" s="77"/>
      <c r="J2" s="77"/>
      <c r="K2" s="77"/>
      <c r="L2" s="77"/>
      <c r="M2" s="77"/>
      <c r="N2" s="77"/>
      <c r="O2" s="77"/>
      <c r="P2" s="77"/>
      <c r="Q2" s="77"/>
      <c r="R2" s="77"/>
      <c r="S2" s="77"/>
      <c r="T2" s="77"/>
      <c r="U2" s="77"/>
      <c r="V2" s="77"/>
      <c r="W2" s="77"/>
      <c r="X2" s="77"/>
    </row>
    <row r="3" spans="2:24" ht="13.5" customHeight="1">
      <c r="B3" s="10" t="s">
        <v>17</v>
      </c>
      <c r="C3" s="172" t="s">
        <v>68</v>
      </c>
      <c r="D3" s="172" t="s">
        <v>62</v>
      </c>
      <c r="E3" s="172" t="s">
        <v>63</v>
      </c>
      <c r="F3" s="172" t="s">
        <v>73</v>
      </c>
      <c r="G3" s="173" t="s">
        <v>52</v>
      </c>
      <c r="H3" s="173" t="s">
        <v>53</v>
      </c>
      <c r="I3" s="173" t="s">
        <v>54</v>
      </c>
      <c r="J3" s="173" t="s">
        <v>55</v>
      </c>
      <c r="K3" s="173" t="s">
        <v>56</v>
      </c>
      <c r="L3" s="173" t="s">
        <v>57</v>
      </c>
      <c r="M3" s="173" t="s">
        <v>58</v>
      </c>
      <c r="N3" s="173" t="s">
        <v>59</v>
      </c>
      <c r="O3" s="173" t="s">
        <v>97</v>
      </c>
      <c r="P3" s="173" t="s">
        <v>102</v>
      </c>
      <c r="Q3" s="173" t="s">
        <v>108</v>
      </c>
      <c r="R3" s="173" t="s">
        <v>133</v>
      </c>
      <c r="S3" s="173" t="s">
        <v>207</v>
      </c>
      <c r="T3" s="173" t="s">
        <v>211</v>
      </c>
      <c r="U3" s="173" t="s">
        <v>237</v>
      </c>
      <c r="V3" s="173" t="s">
        <v>246</v>
      </c>
      <c r="W3" s="173" t="s">
        <v>247</v>
      </c>
      <c r="X3" s="173" t="s">
        <v>248</v>
      </c>
    </row>
    <row r="4" spans="2:24" ht="13.5" customHeight="1">
      <c r="B4" s="10" t="s">
        <v>25</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230</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221</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20</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27</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26</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75</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18</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17</v>
      </c>
      <c r="C13" s="172" t="s">
        <v>68</v>
      </c>
      <c r="D13" s="172" t="s">
        <v>62</v>
      </c>
      <c r="E13" s="172" t="s">
        <v>63</v>
      </c>
      <c r="F13" s="172" t="s">
        <v>73</v>
      </c>
      <c r="G13" s="173" t="s">
        <v>52</v>
      </c>
      <c r="H13" s="173" t="s">
        <v>53</v>
      </c>
      <c r="I13" s="173" t="s">
        <v>54</v>
      </c>
      <c r="J13" s="173" t="s">
        <v>55</v>
      </c>
      <c r="K13" s="173" t="s">
        <v>56</v>
      </c>
      <c r="L13" s="173" t="s">
        <v>57</v>
      </c>
      <c r="M13" s="173" t="s">
        <v>58</v>
      </c>
      <c r="N13" s="173" t="s">
        <v>59</v>
      </c>
      <c r="O13" s="173" t="s">
        <v>97</v>
      </c>
      <c r="P13" s="173" t="s">
        <v>102</v>
      </c>
      <c r="Q13" s="173" t="s">
        <v>108</v>
      </c>
      <c r="R13" s="173" t="s">
        <v>133</v>
      </c>
      <c r="S13" s="173" t="s">
        <v>207</v>
      </c>
      <c r="T13" s="173" t="str">
        <f>+T3</f>
        <v>Q2 13</v>
      </c>
      <c r="U13" s="173" t="s">
        <v>237</v>
      </c>
      <c r="V13" s="173" t="s">
        <v>246</v>
      </c>
      <c r="W13" s="173" t="s">
        <v>247</v>
      </c>
      <c r="X13" s="173" t="s">
        <v>248</v>
      </c>
    </row>
    <row r="14" spans="2:24" ht="13.5" customHeight="1">
      <c r="B14" s="10" t="s">
        <v>77</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78</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25</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27</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26</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79</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80</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19</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17</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207</v>
      </c>
      <c r="T26" s="176" t="str">
        <f t="shared" si="3"/>
        <v>Q2 13</v>
      </c>
      <c r="U26" s="173" t="s">
        <v>237</v>
      </c>
      <c r="V26" s="173" t="s">
        <v>246</v>
      </c>
      <c r="W26" s="173" t="s">
        <v>247</v>
      </c>
      <c r="X26" s="173" t="s">
        <v>248</v>
      </c>
    </row>
    <row r="27" spans="2:24" ht="13.5" customHeight="1">
      <c r="B27" s="10" t="s">
        <v>23</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76</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75</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22</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102</v>
      </c>
      <c r="Q35" s="173" t="s">
        <v>108</v>
      </c>
      <c r="R35" s="172" t="str">
        <f>+R3</f>
        <v>Q4 12</v>
      </c>
      <c r="S35" s="173" t="s">
        <v>207</v>
      </c>
      <c r="T35" s="172" t="str">
        <f>+T3</f>
        <v>Q2 13</v>
      </c>
      <c r="U35" s="173" t="s">
        <v>237</v>
      </c>
      <c r="V35" s="173" t="s">
        <v>246</v>
      </c>
      <c r="W35" s="173" t="s">
        <v>247</v>
      </c>
      <c r="X35" s="173" t="s">
        <v>248</v>
      </c>
    </row>
    <row r="36" spans="2:24" ht="13.5" customHeight="1">
      <c r="B36" s="10" t="s">
        <v>23</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180</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177</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178</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90</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74</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183</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149</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150</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182</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181</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21</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23</v>
      </c>
      <c r="N50" s="56" t="e">
        <f t="shared" ref="N50:N58" si="9">X36*100</f>
        <v>#NAME?</v>
      </c>
    </row>
    <row r="51" spans="2:24" ht="13.5" customHeight="1">
      <c r="B51" s="42"/>
      <c r="E51" s="11"/>
      <c r="F51" s="11"/>
      <c r="G51" s="11"/>
      <c r="J51" s="56"/>
      <c r="K51" s="56"/>
      <c r="L51" s="85"/>
      <c r="M51" s="42" t="s">
        <v>180</v>
      </c>
      <c r="N51" s="56" t="e">
        <f t="shared" si="9"/>
        <v>#NAME?</v>
      </c>
    </row>
    <row r="52" spans="2:24" ht="13.5" customHeight="1">
      <c r="B52" s="42"/>
      <c r="E52" s="179"/>
      <c r="F52" s="11"/>
      <c r="G52" s="11"/>
      <c r="J52" s="56"/>
      <c r="L52" s="85"/>
      <c r="M52" s="42" t="s">
        <v>177</v>
      </c>
      <c r="N52" s="56" t="e">
        <f t="shared" si="9"/>
        <v>#NAME?</v>
      </c>
    </row>
    <row r="53" spans="2:24" ht="13.5" customHeight="1">
      <c r="B53" s="42"/>
      <c r="E53" s="179"/>
      <c r="F53" s="11"/>
      <c r="G53" s="11"/>
      <c r="J53" s="56"/>
      <c r="K53" s="56"/>
      <c r="L53" s="85"/>
      <c r="M53" s="42" t="s">
        <v>178</v>
      </c>
      <c r="N53" s="56" t="e">
        <f t="shared" si="9"/>
        <v>#NAME?</v>
      </c>
      <c r="X53" s="56"/>
    </row>
    <row r="54" spans="2:24" ht="13.5" customHeight="1">
      <c r="B54" s="42"/>
      <c r="E54" s="180"/>
      <c r="F54" s="11"/>
      <c r="G54" s="11"/>
      <c r="J54" s="56"/>
      <c r="K54" s="56"/>
      <c r="L54" s="85"/>
      <c r="M54" s="42" t="s">
        <v>90</v>
      </c>
      <c r="N54" s="56" t="e">
        <f t="shared" si="9"/>
        <v>#NAME?</v>
      </c>
      <c r="X54" s="56"/>
    </row>
    <row r="55" spans="2:24" ht="13.5" customHeight="1">
      <c r="B55" s="42"/>
      <c r="M55" s="42" t="s">
        <v>74</v>
      </c>
      <c r="N55" s="56" t="e">
        <f t="shared" si="9"/>
        <v>#NAME?</v>
      </c>
      <c r="X55" s="57"/>
    </row>
    <row r="56" spans="2:24" ht="13.5" customHeight="1">
      <c r="B56" s="42"/>
      <c r="F56" s="14"/>
      <c r="G56" s="14"/>
      <c r="M56" s="42" t="s">
        <v>219</v>
      </c>
      <c r="N56" s="56" t="e">
        <f t="shared" si="9"/>
        <v>#NAME?</v>
      </c>
      <c r="V56" s="14"/>
      <c r="W56" s="107"/>
    </row>
    <row r="57" spans="2:24" ht="13.5" customHeight="1">
      <c r="B57" s="42"/>
      <c r="G57" s="91"/>
      <c r="M57" s="42" t="s">
        <v>149</v>
      </c>
      <c r="N57" s="56" t="e">
        <f t="shared" si="9"/>
        <v>#NAME?</v>
      </c>
      <c r="V57" s="11"/>
      <c r="W57" s="63"/>
      <c r="X57" s="91"/>
    </row>
    <row r="58" spans="2:24" ht="13.5" customHeight="1">
      <c r="G58" s="85"/>
      <c r="M58" s="42" t="s">
        <v>150</v>
      </c>
      <c r="N58" s="56" t="e">
        <f t="shared" si="9"/>
        <v>#NAME?</v>
      </c>
      <c r="W58" s="63"/>
      <c r="X58" s="91"/>
    </row>
    <row r="59" spans="2:24" ht="13.5" customHeight="1">
      <c r="G59" s="85"/>
      <c r="M59" s="10" t="s">
        <v>220</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209</v>
      </c>
      <c r="H71" s="50" t="s">
        <v>213</v>
      </c>
      <c r="I71" s="50" t="s">
        <v>239</v>
      </c>
      <c r="J71" s="50" t="s">
        <v>256</v>
      </c>
      <c r="K71" s="50" t="s">
        <v>257</v>
      </c>
      <c r="L71" s="50" t="s">
        <v>258</v>
      </c>
      <c r="N71" s="63"/>
      <c r="O71" s="63"/>
    </row>
    <row r="72" spans="2:23" ht="13.5" customHeight="1">
      <c r="B72" s="10" t="s">
        <v>184</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185</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28</v>
      </c>
      <c r="C74" s="63">
        <v>223.994013346</v>
      </c>
      <c r="D74" s="63">
        <v>278.880296165</v>
      </c>
      <c r="E74" s="63">
        <v>168.45699999999999</v>
      </c>
      <c r="F74" s="63">
        <f>566.58*0.246</f>
        <v>139.37868</v>
      </c>
      <c r="G74" s="63">
        <v>124.785</v>
      </c>
      <c r="H74" s="88">
        <v>126.74100000000001</v>
      </c>
      <c r="I74" s="88">
        <v>127.104</v>
      </c>
      <c r="J74" s="10">
        <v>122</v>
      </c>
      <c r="K74" s="56">
        <v>116.029</v>
      </c>
      <c r="L74" s="88">
        <v>1295.0160000000001</v>
      </c>
      <c r="N74" s="64"/>
      <c r="O74" s="64"/>
    </row>
    <row r="75" spans="2:23" ht="13.5" customHeight="1">
      <c r="B75" s="10" t="s">
        <v>21</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209</v>
      </c>
      <c r="H77" s="50" t="s">
        <v>213</v>
      </c>
      <c r="I77" s="50" t="s">
        <v>239</v>
      </c>
      <c r="J77" s="50" t="s">
        <v>256</v>
      </c>
      <c r="K77" s="50" t="s">
        <v>257</v>
      </c>
      <c r="L77" s="50" t="s">
        <v>258</v>
      </c>
      <c r="N77" s="85"/>
      <c r="O77" s="85"/>
    </row>
    <row r="78" spans="2:23" ht="13.5" customHeight="1">
      <c r="B78" s="10" t="s">
        <v>184</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185</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28</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209</v>
      </c>
      <c r="H87" s="50" t="s">
        <v>213</v>
      </c>
      <c r="I87" s="50" t="s">
        <v>239</v>
      </c>
      <c r="J87" s="50" t="s">
        <v>256</v>
      </c>
      <c r="K87" s="50" t="s">
        <v>257</v>
      </c>
      <c r="L87" s="50" t="s">
        <v>258</v>
      </c>
    </row>
    <row r="88" spans="2:23" ht="13.5" customHeight="1">
      <c r="B88" s="10" t="s">
        <v>23</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76</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209</v>
      </c>
      <c r="H92" s="50" t="s">
        <v>213</v>
      </c>
      <c r="I92" s="50" t="s">
        <v>239</v>
      </c>
      <c r="J92" s="50" t="s">
        <v>256</v>
      </c>
      <c r="K92" s="50" t="s">
        <v>257</v>
      </c>
      <c r="L92" s="50" t="s">
        <v>258</v>
      </c>
      <c r="V92" s="10">
        <v>30</v>
      </c>
      <c r="W92" s="10">
        <v>62</v>
      </c>
    </row>
    <row r="93" spans="2:23" ht="13.5" customHeight="1">
      <c r="B93" s="10" t="s">
        <v>23</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76</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209</v>
      </c>
      <c r="H98" s="50" t="s">
        <v>213</v>
      </c>
      <c r="I98" s="50" t="s">
        <v>239</v>
      </c>
      <c r="J98" s="50" t="s">
        <v>256</v>
      </c>
      <c r="K98" s="50" t="s">
        <v>257</v>
      </c>
      <c r="L98" s="50" t="s">
        <v>258</v>
      </c>
    </row>
    <row r="99" spans="2:12" ht="13.5" customHeight="1">
      <c r="B99" s="10" t="s">
        <v>221</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222</v>
      </c>
      <c r="C101" s="14">
        <v>2009</v>
      </c>
      <c r="D101" s="14">
        <v>2010</v>
      </c>
      <c r="E101" s="14">
        <v>2011</v>
      </c>
      <c r="F101" s="14">
        <v>2012</v>
      </c>
      <c r="G101" s="50" t="s">
        <v>209</v>
      </c>
      <c r="H101" s="50" t="s">
        <v>213</v>
      </c>
      <c r="I101" s="50" t="s">
        <v>239</v>
      </c>
    </row>
    <row r="102" spans="2:12" ht="13.5" customHeight="1">
      <c r="B102" s="10" t="s">
        <v>223</v>
      </c>
      <c r="F102" s="10">
        <v>60</v>
      </c>
      <c r="G102" s="10">
        <v>61</v>
      </c>
      <c r="I102" s="10"/>
    </row>
    <row r="103" spans="2:12" ht="13.5" customHeight="1">
      <c r="B103" s="10" t="s">
        <v>224</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632">
        <v>2011</v>
      </c>
      <c r="F119" s="632"/>
      <c r="G119" s="632"/>
      <c r="H119" s="632"/>
      <c r="I119" s="633">
        <v>2012</v>
      </c>
      <c r="J119" s="633"/>
      <c r="K119" s="633"/>
      <c r="L119" s="633"/>
      <c r="M119" s="632">
        <v>2013</v>
      </c>
      <c r="N119" s="632"/>
      <c r="O119" s="632"/>
      <c r="P119" s="632"/>
    </row>
    <row r="120" spans="2:18" ht="13.5" customHeight="1">
      <c r="B120" s="14" t="s">
        <v>140</v>
      </c>
      <c r="C120" s="53">
        <v>2009</v>
      </c>
      <c r="D120" s="181">
        <v>2010</v>
      </c>
      <c r="E120" s="50" t="s">
        <v>98</v>
      </c>
      <c r="F120" s="50" t="s">
        <v>99</v>
      </c>
      <c r="G120" s="50" t="s">
        <v>100</v>
      </c>
      <c r="H120" s="181" t="s">
        <v>101</v>
      </c>
      <c r="I120" s="50" t="s">
        <v>98</v>
      </c>
      <c r="J120" s="50" t="s">
        <v>99</v>
      </c>
      <c r="K120" s="50" t="s">
        <v>100</v>
      </c>
      <c r="L120" s="181" t="s">
        <v>101</v>
      </c>
      <c r="M120" s="61" t="s">
        <v>98</v>
      </c>
      <c r="N120" s="61" t="s">
        <v>99</v>
      </c>
      <c r="O120" s="50" t="s">
        <v>100</v>
      </c>
      <c r="P120" s="50" t="s">
        <v>101</v>
      </c>
      <c r="Q120" s="50" t="s">
        <v>98</v>
      </c>
      <c r="R120" s="50" t="s">
        <v>99</v>
      </c>
    </row>
    <row r="121" spans="2:18" ht="13.5" customHeight="1">
      <c r="B121" s="10" t="s">
        <v>137</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138</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139</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19</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136</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240</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98</v>
      </c>
      <c r="F129" s="50" t="s">
        <v>99</v>
      </c>
      <c r="G129" s="50" t="s">
        <v>100</v>
      </c>
      <c r="H129" s="181" t="s">
        <v>101</v>
      </c>
      <c r="I129" s="50" t="s">
        <v>98</v>
      </c>
      <c r="J129" s="50" t="s">
        <v>99</v>
      </c>
      <c r="K129" s="50" t="s">
        <v>100</v>
      </c>
      <c r="L129" s="181" t="s">
        <v>101</v>
      </c>
      <c r="M129" s="61" t="str">
        <f>+M120</f>
        <v>Q1</v>
      </c>
      <c r="N129" s="61" t="s">
        <v>99</v>
      </c>
      <c r="O129" s="50" t="s">
        <v>100</v>
      </c>
      <c r="P129" s="50" t="s">
        <v>101</v>
      </c>
      <c r="Q129" s="50" t="s">
        <v>98</v>
      </c>
      <c r="R129" s="50" t="s">
        <v>99</v>
      </c>
    </row>
    <row r="130" spans="2:22" ht="13.5" customHeight="1">
      <c r="B130" s="10" t="s">
        <v>142</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19</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143</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98</v>
      </c>
      <c r="F135" s="50" t="s">
        <v>99</v>
      </c>
      <c r="G135" s="50" t="s">
        <v>100</v>
      </c>
      <c r="H135" s="181" t="s">
        <v>101</v>
      </c>
      <c r="I135" s="50" t="s">
        <v>98</v>
      </c>
      <c r="J135" s="50" t="s">
        <v>99</v>
      </c>
      <c r="K135" s="50" t="s">
        <v>100</v>
      </c>
      <c r="L135" s="181" t="s">
        <v>101</v>
      </c>
      <c r="M135" s="61" t="str">
        <f>+M120</f>
        <v>Q1</v>
      </c>
      <c r="N135" s="61" t="s">
        <v>99</v>
      </c>
      <c r="O135" s="50" t="s">
        <v>100</v>
      </c>
      <c r="P135" s="50" t="s">
        <v>101</v>
      </c>
      <c r="Q135" s="50" t="s">
        <v>98</v>
      </c>
      <c r="R135" s="50" t="s">
        <v>99</v>
      </c>
    </row>
    <row r="136" spans="2:22" ht="13.5" customHeight="1">
      <c r="B136" s="14" t="s">
        <v>135</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193</v>
      </c>
      <c r="I138" s="10"/>
      <c r="M138" s="11"/>
      <c r="T138" s="220"/>
      <c r="U138" s="220"/>
      <c r="V138" s="220"/>
    </row>
    <row r="139" spans="2:22" ht="13.5" customHeight="1">
      <c r="B139" s="10" t="s">
        <v>194</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261</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195</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201</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147</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146</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163</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199</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198</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21</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91</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135</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141</v>
      </c>
    </row>
    <row r="154" spans="2:22" ht="13.5" customHeight="1">
      <c r="B154" s="10" t="s">
        <v>194</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261</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195</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203</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242</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205</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204</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206</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200</v>
      </c>
      <c r="C162" s="51"/>
      <c r="D162" s="51"/>
      <c r="E162" s="51"/>
      <c r="F162" s="51"/>
      <c r="G162" s="51"/>
      <c r="H162" s="51"/>
      <c r="I162" s="51"/>
      <c r="J162" s="51"/>
      <c r="K162" s="51"/>
      <c r="L162" s="184"/>
      <c r="M162" s="184"/>
      <c r="N162" s="184"/>
      <c r="P162" s="184"/>
    </row>
    <row r="163" spans="1:19" ht="13.5" customHeight="1">
      <c r="B163" s="10" t="s">
        <v>198</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21</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144</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98</v>
      </c>
      <c r="F168" s="50" t="s">
        <v>99</v>
      </c>
      <c r="G168" s="50" t="s">
        <v>100</v>
      </c>
      <c r="H168" s="50">
        <v>2011</v>
      </c>
      <c r="I168" s="61" t="s">
        <v>98</v>
      </c>
      <c r="J168" s="50" t="s">
        <v>99</v>
      </c>
      <c r="K168" s="50" t="s">
        <v>100</v>
      </c>
      <c r="L168" s="50">
        <v>2012</v>
      </c>
      <c r="M168" s="50" t="s">
        <v>98</v>
      </c>
      <c r="N168" s="61" t="s">
        <v>99</v>
      </c>
      <c r="O168" s="50" t="s">
        <v>100</v>
      </c>
      <c r="P168" s="50" t="s">
        <v>101</v>
      </c>
      <c r="Q168" s="50" t="s">
        <v>98</v>
      </c>
      <c r="R168" s="50" t="s">
        <v>99</v>
      </c>
    </row>
    <row r="169" spans="1:19" ht="13.5" customHeight="1">
      <c r="B169" s="10" t="s">
        <v>202</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226</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135</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251</v>
      </c>
      <c r="G173" s="50" t="s">
        <v>252</v>
      </c>
      <c r="H173" s="50" t="s">
        <v>253</v>
      </c>
      <c r="I173" s="50" t="s">
        <v>254</v>
      </c>
      <c r="J173" s="50" t="s">
        <v>255</v>
      </c>
      <c r="K173" s="50" t="s">
        <v>250</v>
      </c>
      <c r="N173" s="14">
        <v>2010</v>
      </c>
      <c r="O173" s="14">
        <v>2011</v>
      </c>
      <c r="P173" s="14">
        <v>2012</v>
      </c>
      <c r="Q173" s="14">
        <v>2013</v>
      </c>
      <c r="R173" s="50" t="s">
        <v>255</v>
      </c>
      <c r="S173" s="50" t="s">
        <v>250</v>
      </c>
    </row>
    <row r="174" spans="1:19" ht="13.5" customHeight="1">
      <c r="C174" s="50">
        <v>2010</v>
      </c>
      <c r="D174" s="50">
        <f>H168</f>
        <v>2011</v>
      </c>
      <c r="E174" s="50">
        <f>L168</f>
        <v>2012</v>
      </c>
      <c r="F174" s="50" t="s">
        <v>209</v>
      </c>
      <c r="G174" s="50" t="s">
        <v>213</v>
      </c>
      <c r="H174" s="50" t="s">
        <v>239</v>
      </c>
      <c r="I174" s="50" t="s">
        <v>256</v>
      </c>
      <c r="J174" s="50" t="s">
        <v>257</v>
      </c>
      <c r="K174" s="50" t="s">
        <v>258</v>
      </c>
      <c r="N174" s="14">
        <v>2010</v>
      </c>
      <c r="O174" s="14">
        <v>2011</v>
      </c>
      <c r="P174" s="14">
        <v>2012</v>
      </c>
      <c r="Q174" s="14">
        <v>2013</v>
      </c>
      <c r="R174" s="50" t="s">
        <v>257</v>
      </c>
      <c r="S174" s="50" t="s">
        <v>258</v>
      </c>
    </row>
    <row r="175" spans="1:19" ht="13.5" customHeight="1">
      <c r="A175" s="10" t="s">
        <v>262</v>
      </c>
      <c r="B175" s="10" t="s">
        <v>227</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263</v>
      </c>
      <c r="B176" s="10" t="s">
        <v>226</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135</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634" t="s">
        <v>135</v>
      </c>
      <c r="D194" s="634"/>
      <c r="E194" s="634"/>
      <c r="F194" s="634"/>
      <c r="G194" s="634"/>
      <c r="H194" s="637" t="s">
        <v>160</v>
      </c>
      <c r="I194" s="637"/>
      <c r="J194" s="637"/>
      <c r="K194" s="637"/>
      <c r="M194" s="634" t="s">
        <v>174</v>
      </c>
      <c r="N194" s="634"/>
    </row>
    <row r="195" spans="2:19" ht="12.75" customHeight="1">
      <c r="B195" s="119"/>
      <c r="C195" s="635" t="s">
        <v>124</v>
      </c>
      <c r="D195" s="636"/>
      <c r="E195" s="635" t="s">
        <v>192</v>
      </c>
      <c r="F195" s="636"/>
      <c r="G195" s="122" t="s">
        <v>152</v>
      </c>
      <c r="H195" s="123" t="s">
        <v>154</v>
      </c>
      <c r="I195" s="128" t="s">
        <v>155</v>
      </c>
      <c r="J195" s="136" t="s">
        <v>166</v>
      </c>
      <c r="K195" s="137" t="s">
        <v>168</v>
      </c>
      <c r="L195" s="137" t="s">
        <v>170</v>
      </c>
      <c r="M195" s="138" t="s">
        <v>12</v>
      </c>
      <c r="N195" s="119"/>
      <c r="O195" s="119"/>
      <c r="P195" s="128" t="s">
        <v>161</v>
      </c>
      <c r="Q195" s="128" t="s">
        <v>175</v>
      </c>
    </row>
    <row r="196" spans="2:19" ht="12.75" customHeight="1">
      <c r="B196" s="120" t="s">
        <v>22</v>
      </c>
      <c r="C196" s="126" t="s">
        <v>187</v>
      </c>
      <c r="D196" s="127" t="s">
        <v>188</v>
      </c>
      <c r="E196" s="126" t="s">
        <v>187</v>
      </c>
      <c r="F196" s="127" t="s">
        <v>188</v>
      </c>
      <c r="G196" s="126" t="s">
        <v>153</v>
      </c>
      <c r="H196" s="127" t="s">
        <v>156</v>
      </c>
      <c r="I196" s="129" t="s">
        <v>151</v>
      </c>
      <c r="J196" s="126" t="s">
        <v>167</v>
      </c>
      <c r="K196" s="130" t="s">
        <v>169</v>
      </c>
      <c r="L196" s="131" t="s">
        <v>11</v>
      </c>
      <c r="M196" s="127" t="s">
        <v>171</v>
      </c>
      <c r="N196" s="129" t="s">
        <v>21</v>
      </c>
      <c r="O196" s="129" t="s">
        <v>21</v>
      </c>
      <c r="P196" s="129" t="s">
        <v>162</v>
      </c>
      <c r="Q196" s="129" t="s">
        <v>176</v>
      </c>
    </row>
    <row r="197" spans="2:19" ht="12.75" customHeight="1">
      <c r="B197" s="119" t="s">
        <v>23</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158</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148</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157</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189</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190</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191</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149</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150</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179</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159</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21</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264</v>
      </c>
    </row>
    <row r="212" spans="1:9" ht="13.5" customHeight="1">
      <c r="A212" s="10" t="s">
        <v>265</v>
      </c>
      <c r="B212" s="10" t="s">
        <v>164</v>
      </c>
      <c r="C212" s="241" t="e">
        <f>(J208/$Q$131)*100</f>
        <v>#REF!</v>
      </c>
    </row>
    <row r="213" spans="1:9" ht="13.5" customHeight="1">
      <c r="A213" s="10" t="s">
        <v>266</v>
      </c>
      <c r="B213" s="10" t="s">
        <v>165</v>
      </c>
      <c r="C213" s="241" t="e">
        <f>(K208/$Q$131)*100</f>
        <v>#REF!</v>
      </c>
    </row>
    <row r="214" spans="1:9" ht="13.5" customHeight="1">
      <c r="A214" s="10" t="s">
        <v>267</v>
      </c>
      <c r="B214" s="10" t="s">
        <v>197</v>
      </c>
      <c r="C214" s="241" t="e">
        <f>(L208/$Q$131)*100</f>
        <v>#REF!</v>
      </c>
    </row>
    <row r="215" spans="1:9" ht="13.5" customHeight="1">
      <c r="A215" s="10" t="s">
        <v>268</v>
      </c>
      <c r="B215" s="10" t="s">
        <v>172</v>
      </c>
      <c r="C215" s="241" t="e">
        <f>(M208/$Q$131)*100</f>
        <v>#REF!</v>
      </c>
    </row>
    <row r="216" spans="1:9" ht="13.5" customHeight="1">
      <c r="A216" s="10" t="s">
        <v>269</v>
      </c>
      <c r="B216" s="10" t="s">
        <v>173</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270</v>
      </c>
      <c r="B219" s="40" t="s">
        <v>228</v>
      </c>
      <c r="C219" s="242" t="e">
        <f>SUM(Q154:Q158)</f>
        <v>#REF!</v>
      </c>
      <c r="D219" s="185"/>
    </row>
    <row r="220" spans="1:9" ht="13.5" customHeight="1">
      <c r="A220" s="10" t="s">
        <v>271</v>
      </c>
      <c r="B220" s="40" t="s">
        <v>229</v>
      </c>
      <c r="C220" s="242" t="e">
        <f>Q159</f>
        <v>#REF!</v>
      </c>
      <c r="D220" s="185"/>
    </row>
    <row r="221" spans="1:9" ht="13.5" customHeight="1">
      <c r="A221" s="10" t="s">
        <v>272</v>
      </c>
      <c r="B221" s="40" t="s">
        <v>235</v>
      </c>
      <c r="C221" s="242" t="e">
        <f>Q160</f>
        <v>#REF!</v>
      </c>
      <c r="D221" s="185"/>
    </row>
    <row r="222" spans="1:9" ht="13.5" customHeight="1">
      <c r="A222" s="10" t="s">
        <v>273</v>
      </c>
      <c r="B222" s="40" t="s">
        <v>196</v>
      </c>
      <c r="C222" s="242" t="e">
        <f>Q161</f>
        <v>#REF!</v>
      </c>
      <c r="D222" s="185"/>
    </row>
    <row r="223" spans="1:9" ht="13.5" customHeight="1">
      <c r="A223" s="10" t="s">
        <v>274</v>
      </c>
      <c r="B223" s="10" t="s">
        <v>275</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635" t="s">
        <v>124</v>
      </c>
      <c r="D228" s="636"/>
      <c r="E228" s="635" t="s">
        <v>192</v>
      </c>
      <c r="F228" s="636"/>
      <c r="G228" s="122" t="s">
        <v>152</v>
      </c>
      <c r="H228" s="123" t="s">
        <v>154</v>
      </c>
      <c r="I228" s="128" t="s">
        <v>155</v>
      </c>
      <c r="J228" s="136" t="s">
        <v>166</v>
      </c>
      <c r="K228" s="137" t="s">
        <v>168</v>
      </c>
      <c r="L228" s="137" t="s">
        <v>170</v>
      </c>
      <c r="M228" s="138" t="s">
        <v>12</v>
      </c>
      <c r="N228" s="119"/>
      <c r="O228" s="119"/>
      <c r="P228" s="128" t="s">
        <v>161</v>
      </c>
      <c r="Q228" s="128" t="s">
        <v>175</v>
      </c>
    </row>
    <row r="229" spans="2:19" ht="13.5" customHeight="1">
      <c r="B229" s="120" t="s">
        <v>22</v>
      </c>
      <c r="C229" s="126" t="s">
        <v>187</v>
      </c>
      <c r="D229" s="127" t="s">
        <v>188</v>
      </c>
      <c r="E229" s="126" t="s">
        <v>187</v>
      </c>
      <c r="F229" s="127" t="s">
        <v>188</v>
      </c>
      <c r="G229" s="126" t="s">
        <v>153</v>
      </c>
      <c r="H229" s="127" t="s">
        <v>156</v>
      </c>
      <c r="I229" s="129" t="s">
        <v>151</v>
      </c>
      <c r="J229" s="126" t="s">
        <v>167</v>
      </c>
      <c r="K229" s="130" t="s">
        <v>169</v>
      </c>
      <c r="L229" s="131" t="s">
        <v>11</v>
      </c>
      <c r="M229" s="127" t="s">
        <v>171</v>
      </c>
      <c r="N229" s="129" t="s">
        <v>21</v>
      </c>
      <c r="O229" s="129" t="s">
        <v>21</v>
      </c>
      <c r="P229" s="129" t="s">
        <v>162</v>
      </c>
      <c r="Q229" s="129" t="s">
        <v>176</v>
      </c>
    </row>
    <row r="230" spans="2:19" ht="13.5" customHeight="1">
      <c r="B230" s="119" t="s">
        <v>23</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158</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148</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157</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189</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190</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191</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149</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150</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179</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159</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21</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164</v>
      </c>
      <c r="C245" s="56">
        <f>J241</f>
        <v>44426.877751307999</v>
      </c>
      <c r="D245" s="54" t="e">
        <f>(C245/$L$131)*100</f>
        <v>#REF!</v>
      </c>
    </row>
    <row r="246" spans="2:17" ht="13.5" customHeight="1">
      <c r="B246" s="10" t="s">
        <v>165</v>
      </c>
      <c r="C246" s="56">
        <f>K241</f>
        <v>10091.086695087211</v>
      </c>
      <c r="D246" s="54" t="e">
        <f>(C246/$L$131)*100</f>
        <v>#REF!</v>
      </c>
    </row>
    <row r="247" spans="2:17" ht="13.5" customHeight="1">
      <c r="B247" s="10" t="s">
        <v>197</v>
      </c>
      <c r="C247" s="56">
        <f>L241</f>
        <v>4956.7161358784006</v>
      </c>
      <c r="D247" s="54" t="e">
        <f>(C247/$L$131)*100</f>
        <v>#REF!</v>
      </c>
    </row>
    <row r="248" spans="2:17" ht="13.5" customHeight="1">
      <c r="B248" s="10" t="s">
        <v>172</v>
      </c>
      <c r="C248" s="56">
        <f>M241</f>
        <v>1263.6356080677999</v>
      </c>
      <c r="D248" s="54" t="e">
        <f>(C248/$L$131)*100</f>
        <v>#REF!</v>
      </c>
    </row>
    <row r="249" spans="2:17" ht="13.5" customHeight="1">
      <c r="B249" s="10" t="s">
        <v>173</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E72"/>
  <sheetViews>
    <sheetView showGridLines="0" zoomScaleNormal="100" zoomScaleSheetLayoutView="100" workbookViewId="0"/>
  </sheetViews>
  <sheetFormatPr defaultRowHeight="15"/>
  <cols>
    <col min="1" max="1" width="38" style="250" customWidth="1"/>
    <col min="2" max="3" width="10" style="250" customWidth="1"/>
    <col min="4" max="16384" width="9.140625" style="250"/>
  </cols>
  <sheetData>
    <row r="1" spans="1:5" s="247" customFormat="1" ht="12.75">
      <c r="A1" s="290" t="s">
        <v>333</v>
      </c>
    </row>
    <row r="3" spans="1:5" s="247" customFormat="1" ht="24" customHeight="1" thickBot="1">
      <c r="A3" s="248" t="s">
        <v>325</v>
      </c>
      <c r="B3" s="249">
        <v>2014</v>
      </c>
      <c r="C3" s="249">
        <v>2013</v>
      </c>
      <c r="D3" s="249">
        <v>2012</v>
      </c>
      <c r="E3" s="249">
        <v>2011</v>
      </c>
    </row>
    <row r="4" spans="1:5" customFormat="1" ht="15.75" customHeight="1" thickTop="1">
      <c r="A4" s="285" t="s">
        <v>331</v>
      </c>
      <c r="B4" s="291">
        <v>151850</v>
      </c>
      <c r="C4" s="291">
        <v>138627</v>
      </c>
      <c r="D4" s="278">
        <v>125474</v>
      </c>
      <c r="E4" s="278">
        <v>109069</v>
      </c>
    </row>
    <row r="5" spans="1:5" customFormat="1" ht="15.75" customHeight="1">
      <c r="A5" s="285" t="s">
        <v>276</v>
      </c>
      <c r="B5" s="291">
        <v>183388</v>
      </c>
      <c r="C5" s="291">
        <v>170439</v>
      </c>
      <c r="D5" s="278">
        <v>159694</v>
      </c>
      <c r="E5" s="278">
        <v>141174</v>
      </c>
    </row>
    <row r="6" spans="1:5" customFormat="1" ht="15.75" customHeight="1">
      <c r="A6" s="285" t="s">
        <v>334</v>
      </c>
      <c r="B6" s="291">
        <v>696010</v>
      </c>
      <c r="C6" s="291">
        <v>720822</v>
      </c>
      <c r="D6" s="278">
        <v>657763</v>
      </c>
      <c r="E6" s="278">
        <v>664956</v>
      </c>
    </row>
    <row r="7" spans="1:5" customFormat="1" ht="15.75" customHeight="1">
      <c r="A7" s="296" t="s">
        <v>335</v>
      </c>
      <c r="B7" s="297">
        <v>55680.800000000003</v>
      </c>
      <c r="C7" s="297">
        <v>57666</v>
      </c>
      <c r="D7" s="298">
        <v>52621</v>
      </c>
      <c r="E7" s="299">
        <v>53197</v>
      </c>
    </row>
    <row r="8" spans="1:5" customFormat="1" ht="15.75" customHeight="1">
      <c r="A8" s="285" t="s">
        <v>336</v>
      </c>
      <c r="B8" s="292">
        <v>0.21817215269895548</v>
      </c>
      <c r="C8" s="292">
        <v>0.1923179370219</v>
      </c>
      <c r="D8" s="293">
        <v>0.19075867751758613</v>
      </c>
      <c r="E8" s="294">
        <v>0.16400000000000001</v>
      </c>
    </row>
    <row r="9" spans="1:5" customFormat="1" ht="15.75" customHeight="1">
      <c r="A9" s="285" t="s">
        <v>337</v>
      </c>
      <c r="B9" s="292">
        <v>0.26348472004712575</v>
      </c>
      <c r="C9" s="292">
        <v>0.23645088523935173</v>
      </c>
      <c r="D9" s="293">
        <v>0.24299999999999999</v>
      </c>
      <c r="E9" s="294">
        <v>0.21199999999999999</v>
      </c>
    </row>
    <row r="10" spans="1:5" customFormat="1" ht="15.75" customHeight="1">
      <c r="A10" s="280" t="s">
        <v>338</v>
      </c>
      <c r="B10" s="295">
        <v>0.7454042932064997</v>
      </c>
      <c r="C10" s="295">
        <v>0.76777120945837996</v>
      </c>
      <c r="D10" s="295">
        <v>0.73030005273822407</v>
      </c>
      <c r="E10" s="295">
        <v>0.74536525874853299</v>
      </c>
    </row>
    <row r="11" spans="1:5">
      <c r="A11" s="251"/>
      <c r="B11" s="260"/>
      <c r="C11" s="260"/>
    </row>
    <row r="12" spans="1:5">
      <c r="A12" s="265"/>
      <c r="B12" s="260"/>
      <c r="C12" s="260"/>
    </row>
    <row r="13" spans="1:5">
      <c r="A13" s="265"/>
      <c r="B13" s="260"/>
      <c r="C13" s="260"/>
    </row>
    <row r="14" spans="1:5">
      <c r="A14" s="265"/>
      <c r="B14" s="262"/>
      <c r="C14" s="262"/>
    </row>
    <row r="15" spans="1:5">
      <c r="A15" s="246"/>
      <c r="B15" s="260"/>
      <c r="C15" s="260"/>
    </row>
    <row r="16" spans="1:5">
      <c r="A16" s="251"/>
      <c r="B16" s="260"/>
      <c r="C16" s="260"/>
    </row>
    <row r="17" spans="1:3">
      <c r="A17" s="265"/>
      <c r="B17" s="260"/>
      <c r="C17" s="260"/>
    </row>
    <row r="18" spans="1:3">
      <c r="A18" s="265"/>
      <c r="B18" s="260"/>
      <c r="C18" s="260"/>
    </row>
    <row r="19" spans="1:3">
      <c r="A19" s="265"/>
      <c r="B19" s="260"/>
      <c r="C19" s="260"/>
    </row>
    <row r="20" spans="1:3">
      <c r="A20" s="265"/>
      <c r="B20" s="260"/>
      <c r="C20" s="260"/>
    </row>
    <row r="21" spans="1:3">
      <c r="A21" s="265"/>
      <c r="B21" s="260"/>
      <c r="C21" s="260"/>
    </row>
    <row r="22" spans="1:3">
      <c r="A22" s="265"/>
      <c r="B22" s="260"/>
      <c r="C22" s="260"/>
    </row>
    <row r="23" spans="1:3">
      <c r="A23" s="246"/>
      <c r="B23" s="260"/>
      <c r="C23" s="260"/>
    </row>
    <row r="24" spans="1:3">
      <c r="A24" s="251"/>
      <c r="B24" s="259"/>
      <c r="C24" s="259"/>
    </row>
    <row r="25" spans="1:3">
      <c r="A25" s="265"/>
      <c r="B25" s="260"/>
      <c r="C25" s="260"/>
    </row>
    <row r="26" spans="1:3">
      <c r="A26" s="261"/>
      <c r="B26" s="259"/>
      <c r="C26" s="259"/>
    </row>
    <row r="27" spans="1:3">
      <c r="A27" s="251"/>
      <c r="B27" s="259"/>
      <c r="C27" s="259"/>
    </row>
    <row r="28" spans="1:3">
      <c r="A28" s="265"/>
      <c r="B28" s="260"/>
      <c r="C28" s="260"/>
    </row>
    <row r="29" spans="1:3">
      <c r="A29" s="265"/>
      <c r="B29" s="260"/>
      <c r="C29" s="260"/>
    </row>
    <row r="30" spans="1:3">
      <c r="A30" s="265"/>
      <c r="B30" s="260"/>
      <c r="C30" s="260"/>
    </row>
    <row r="31" spans="1:3">
      <c r="A31" s="265"/>
      <c r="B31" s="260"/>
      <c r="C31" s="260"/>
    </row>
    <row r="32" spans="1:3">
      <c r="A32" s="265"/>
      <c r="B32" s="260"/>
      <c r="C32" s="260"/>
    </row>
    <row r="33" spans="1:3">
      <c r="A33" s="245"/>
      <c r="B33" s="259"/>
      <c r="C33" s="259"/>
    </row>
    <row r="34" spans="1:3">
      <c r="A34" s="251"/>
      <c r="B34" s="258"/>
      <c r="C34" s="258"/>
    </row>
    <row r="35" spans="1:3">
      <c r="A35" s="265"/>
      <c r="B35" s="260"/>
      <c r="C35" s="260"/>
    </row>
    <row r="36" spans="1:3">
      <c r="A36" s="265"/>
      <c r="B36" s="260"/>
      <c r="C36" s="260"/>
    </row>
    <row r="37" spans="1:3">
      <c r="A37" s="265"/>
      <c r="B37" s="260"/>
      <c r="C37" s="260"/>
    </row>
    <row r="38" spans="1:3">
      <c r="A38" s="265"/>
      <c r="B38" s="260"/>
      <c r="C38" s="260"/>
    </row>
    <row r="39" spans="1:3">
      <c r="A39" s="245"/>
      <c r="B39" s="245"/>
      <c r="C39" s="245"/>
    </row>
    <row r="40" spans="1:3">
      <c r="A40" s="266"/>
      <c r="B40" s="245"/>
      <c r="C40" s="245"/>
    </row>
    <row r="41" spans="1:3">
      <c r="A41" s="245"/>
      <c r="B41" s="245"/>
      <c r="C41" s="245"/>
    </row>
    <row r="42" spans="1:3">
      <c r="A42" s="245"/>
      <c r="B42" s="245"/>
      <c r="C42" s="245"/>
    </row>
    <row r="43" spans="1:3">
      <c r="A43" s="245"/>
      <c r="B43" s="245"/>
      <c r="C43" s="245"/>
    </row>
    <row r="44" spans="1:3">
      <c r="A44" s="245"/>
      <c r="B44" s="245"/>
      <c r="C44" s="245"/>
    </row>
    <row r="45" spans="1:3">
      <c r="A45" s="245"/>
      <c r="B45" s="245"/>
      <c r="C45" s="245"/>
    </row>
    <row r="46" spans="1:3">
      <c r="A46" s="245"/>
      <c r="B46" s="245"/>
      <c r="C46" s="245"/>
    </row>
    <row r="47" spans="1:3">
      <c r="A47" s="245"/>
      <c r="B47" s="245"/>
      <c r="C47" s="245"/>
    </row>
    <row r="48" spans="1:3">
      <c r="A48" s="245"/>
      <c r="B48" s="245"/>
      <c r="C48" s="245"/>
    </row>
    <row r="49" spans="1:3">
      <c r="A49" s="245"/>
      <c r="B49" s="245"/>
      <c r="C49" s="245"/>
    </row>
    <row r="50" spans="1:3">
      <c r="A50" s="245"/>
      <c r="B50" s="245"/>
      <c r="C50" s="245"/>
    </row>
    <row r="51" spans="1:3">
      <c r="A51" s="245"/>
      <c r="B51" s="245"/>
      <c r="C51" s="245"/>
    </row>
    <row r="52" spans="1:3">
      <c r="A52" s="245"/>
      <c r="B52" s="245"/>
      <c r="C52" s="245"/>
    </row>
    <row r="53" spans="1:3">
      <c r="A53" s="245"/>
      <c r="B53" s="245"/>
      <c r="C53" s="245"/>
    </row>
    <row r="54" spans="1:3">
      <c r="A54" s="245"/>
      <c r="B54" s="245"/>
      <c r="C54" s="245"/>
    </row>
    <row r="55" spans="1:3">
      <c r="A55" s="245"/>
      <c r="B55" s="245"/>
      <c r="C55" s="245"/>
    </row>
    <row r="56" spans="1:3">
      <c r="A56" s="245"/>
      <c r="B56" s="245"/>
      <c r="C56" s="245"/>
    </row>
    <row r="57" spans="1:3">
      <c r="A57" s="245"/>
      <c r="B57" s="245"/>
      <c r="C57" s="245"/>
    </row>
    <row r="58" spans="1:3">
      <c r="A58" s="245"/>
      <c r="B58" s="245"/>
      <c r="C58" s="245"/>
    </row>
    <row r="59" spans="1:3">
      <c r="A59" s="245"/>
      <c r="B59" s="245"/>
      <c r="C59" s="245"/>
    </row>
    <row r="60" spans="1:3">
      <c r="A60" s="245"/>
      <c r="B60" s="245"/>
      <c r="C60" s="245"/>
    </row>
    <row r="61" spans="1:3">
      <c r="A61" s="245"/>
      <c r="B61" s="245"/>
      <c r="C61" s="245"/>
    </row>
    <row r="62" spans="1:3">
      <c r="A62" s="245"/>
      <c r="B62" s="245"/>
      <c r="C62" s="245"/>
    </row>
    <row r="63" spans="1:3">
      <c r="A63" s="245"/>
      <c r="B63" s="245"/>
      <c r="C63" s="245"/>
    </row>
    <row r="64" spans="1:3">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1"/>
  <sheetViews>
    <sheetView showGridLines="0" zoomScaleNormal="100" zoomScaleSheetLayoutView="100" workbookViewId="0"/>
  </sheetViews>
  <sheetFormatPr defaultRowHeight="15"/>
  <cols>
    <col min="1" max="1" width="38" style="250" customWidth="1"/>
    <col min="2" max="3" width="13.85546875" style="250" customWidth="1"/>
    <col min="4" max="4" width="13.140625" style="250" customWidth="1"/>
    <col min="5" max="5" width="15.42578125" style="250" customWidth="1"/>
    <col min="6" max="6" width="16.140625" style="250" customWidth="1"/>
    <col min="7" max="16384" width="9.140625" style="250"/>
  </cols>
  <sheetData>
    <row r="1" spans="1:11" s="247" customFormat="1" ht="12.75">
      <c r="A1" s="305" t="s">
        <v>363</v>
      </c>
    </row>
    <row r="3" spans="1:11" s="247" customFormat="1" ht="15.75" customHeight="1">
      <c r="A3" s="306"/>
      <c r="B3" s="610" t="s">
        <v>339</v>
      </c>
      <c r="C3" s="610"/>
      <c r="D3" s="307"/>
      <c r="E3" s="307"/>
      <c r="F3" s="308"/>
    </row>
    <row r="4" spans="1:11" s="1" customFormat="1" ht="3" customHeight="1">
      <c r="A4" s="309"/>
      <c r="B4" s="301"/>
      <c r="C4" s="301"/>
      <c r="D4" s="300"/>
      <c r="E4" s="300"/>
      <c r="F4" s="310"/>
    </row>
    <row r="5" spans="1:11" s="1" customFormat="1" ht="26.25" customHeight="1">
      <c r="A5" s="311" t="s">
        <v>340</v>
      </c>
      <c r="B5" s="303" t="s">
        <v>341</v>
      </c>
      <c r="C5" s="303" t="s">
        <v>342</v>
      </c>
      <c r="D5" s="304" t="s">
        <v>343</v>
      </c>
      <c r="E5" s="304" t="s">
        <v>344</v>
      </c>
      <c r="F5" s="312" t="s">
        <v>335</v>
      </c>
    </row>
    <row r="6" spans="1:11" customFormat="1" ht="3.75" customHeight="1" thickBot="1">
      <c r="A6" s="332"/>
      <c r="B6" s="333"/>
      <c r="C6" s="333"/>
      <c r="D6" s="334"/>
      <c r="E6" s="334"/>
      <c r="F6" s="335"/>
    </row>
    <row r="7" spans="1:11" s="1" customFormat="1" ht="15.75" customHeight="1" thickTop="1">
      <c r="A7" s="313" t="s">
        <v>345</v>
      </c>
      <c r="B7" s="313"/>
      <c r="C7" s="313"/>
      <c r="D7" s="319"/>
      <c r="E7" s="320"/>
      <c r="F7" s="321"/>
    </row>
    <row r="8" spans="1:11" s="1" customFormat="1" ht="15.75" customHeight="1">
      <c r="A8" s="314" t="s">
        <v>346</v>
      </c>
      <c r="B8" s="322">
        <v>24613.967207000002</v>
      </c>
      <c r="C8" s="322">
        <v>70.224713199999997</v>
      </c>
      <c r="D8" s="322">
        <v>0</v>
      </c>
      <c r="E8" s="322">
        <v>0</v>
      </c>
      <c r="F8" s="322">
        <v>0</v>
      </c>
    </row>
    <row r="9" spans="1:11" s="1" customFormat="1" ht="15.75" customHeight="1">
      <c r="A9" s="314" t="s">
        <v>347</v>
      </c>
      <c r="B9" s="322">
        <v>5988.9669570000005</v>
      </c>
      <c r="C9" s="322">
        <v>1378.4423236</v>
      </c>
      <c r="D9" s="322">
        <v>1555.2357520620001</v>
      </c>
      <c r="E9" s="323">
        <v>0.21109669530065009</v>
      </c>
      <c r="F9" s="319">
        <v>124.41886016496001</v>
      </c>
    </row>
    <row r="10" spans="1:11" s="1" customFormat="1" ht="15.75" customHeight="1">
      <c r="A10" s="314" t="s">
        <v>348</v>
      </c>
      <c r="B10" s="322">
        <v>277.78236700000002</v>
      </c>
      <c r="C10" s="322">
        <v>4.5507425000000001</v>
      </c>
      <c r="D10" s="322">
        <v>282.33310950000003</v>
      </c>
      <c r="E10" s="323">
        <v>1</v>
      </c>
      <c r="F10" s="319">
        <v>22.586648760000003</v>
      </c>
    </row>
    <row r="11" spans="1:11" s="1" customFormat="1" ht="15.75" customHeight="1">
      <c r="A11" s="314" t="s">
        <v>349</v>
      </c>
      <c r="B11" s="322">
        <v>108792.24383900002</v>
      </c>
      <c r="C11" s="322">
        <v>23.943728499999999</v>
      </c>
      <c r="D11" s="322">
        <v>26737.695697900006</v>
      </c>
      <c r="E11" s="323">
        <v>0.24571432151410638</v>
      </c>
      <c r="F11" s="319">
        <v>2139.0156558320004</v>
      </c>
    </row>
    <row r="12" spans="1:11" s="1" customFormat="1" ht="15.75" customHeight="1">
      <c r="A12" s="314" t="s">
        <v>76</v>
      </c>
      <c r="B12" s="322">
        <v>128420.79942174451</v>
      </c>
      <c r="C12" s="322">
        <v>23344.102346445416</v>
      </c>
      <c r="D12" s="322">
        <v>138330</v>
      </c>
      <c r="E12" s="323">
        <v>0.91147556772572635</v>
      </c>
      <c r="F12" s="319">
        <v>11066.4</v>
      </c>
    </row>
    <row r="13" spans="1:11" s="1" customFormat="1" ht="15.75" customHeight="1">
      <c r="A13" s="314" t="s">
        <v>350</v>
      </c>
      <c r="B13" s="322">
        <v>53291.8803144255</v>
      </c>
      <c r="C13" s="322">
        <v>12301.404657294881</v>
      </c>
      <c r="D13" s="322">
        <v>48867</v>
      </c>
      <c r="E13" s="323">
        <v>0.74500004110280982</v>
      </c>
      <c r="F13" s="319">
        <v>3909.36</v>
      </c>
      <c r="G13" s="315"/>
      <c r="K13" s="4"/>
    </row>
    <row r="14" spans="1:11" s="1" customFormat="1" ht="15.75" customHeight="1">
      <c r="A14" s="314" t="s">
        <v>164</v>
      </c>
      <c r="B14" s="322">
        <v>430820.78079782997</v>
      </c>
      <c r="C14" s="322">
        <v>6789.6619375579494</v>
      </c>
      <c r="D14" s="322">
        <v>273391</v>
      </c>
      <c r="E14" s="323">
        <v>0.62473600559233611</v>
      </c>
      <c r="F14" s="319">
        <v>21871.279999999999</v>
      </c>
      <c r="K14" s="4"/>
    </row>
    <row r="15" spans="1:11" s="1" customFormat="1" ht="15.75" customHeight="1">
      <c r="A15" s="314" t="s">
        <v>351</v>
      </c>
      <c r="B15" s="322">
        <v>22726.927950000005</v>
      </c>
      <c r="C15" s="322">
        <v>1.37805</v>
      </c>
      <c r="D15" s="322">
        <v>22834.319926688902</v>
      </c>
      <c r="E15" s="323">
        <v>1.0046644007119976</v>
      </c>
      <c r="F15" s="319">
        <v>1826.7455941351122</v>
      </c>
    </row>
    <row r="16" spans="1:11" s="1" customFormat="1" ht="15.75" customHeight="1">
      <c r="A16" s="314" t="s">
        <v>14</v>
      </c>
      <c r="B16" s="322">
        <v>44292.890425229998</v>
      </c>
      <c r="C16" s="322">
        <v>0</v>
      </c>
      <c r="D16" s="322">
        <v>44063.419230029991</v>
      </c>
      <c r="E16" s="323">
        <v>0.994819231867756</v>
      </c>
      <c r="F16" s="319">
        <v>3525.0735384023992</v>
      </c>
    </row>
    <row r="17" spans="1:6" s="1" customFormat="1" ht="15.75" customHeight="1">
      <c r="A17" s="314" t="s">
        <v>352</v>
      </c>
      <c r="B17" s="322">
        <v>23694.360407</v>
      </c>
      <c r="C17" s="322">
        <v>0</v>
      </c>
      <c r="D17" s="322">
        <v>32002.072079500002</v>
      </c>
      <c r="E17" s="323">
        <v>1.3506197901018533</v>
      </c>
      <c r="F17" s="319">
        <v>2560.1657663600004</v>
      </c>
    </row>
    <row r="18" spans="1:6" s="247" customFormat="1" ht="15.75" customHeight="1">
      <c r="A18" s="314" t="s">
        <v>353</v>
      </c>
      <c r="B18" s="322">
        <v>63318.193220000001</v>
      </c>
      <c r="C18" s="322">
        <v>0</v>
      </c>
      <c r="D18" s="322">
        <v>3549.3731003999997</v>
      </c>
      <c r="E18" s="323">
        <v>5.6056133630782073E-2</v>
      </c>
      <c r="F18" s="319">
        <v>283.94984803199998</v>
      </c>
    </row>
    <row r="19" spans="1:6" s="247" customFormat="1" ht="15.75" customHeight="1">
      <c r="A19" s="314" t="s">
        <v>354</v>
      </c>
      <c r="B19" s="322">
        <v>1026.173389</v>
      </c>
      <c r="C19" s="324">
        <v>0</v>
      </c>
      <c r="D19" s="322">
        <v>381.061772727</v>
      </c>
      <c r="E19" s="325">
        <v>0.37134248150631005</v>
      </c>
      <c r="F19" s="319">
        <v>30.484941818159999</v>
      </c>
    </row>
    <row r="20" spans="1:6" s="247" customFormat="1" ht="15.75" customHeight="1">
      <c r="A20" s="317" t="s">
        <v>355</v>
      </c>
      <c r="B20" s="326">
        <v>907264.96629523009</v>
      </c>
      <c r="C20" s="326">
        <v>43913.70849909824</v>
      </c>
      <c r="D20" s="327">
        <v>591993.51066880778</v>
      </c>
      <c r="E20" s="328">
        <v>0.62237887197882513</v>
      </c>
      <c r="F20" s="327">
        <v>47359.480853504625</v>
      </c>
    </row>
    <row r="21" spans="1:6" s="247" customFormat="1" ht="15.75" customHeight="1">
      <c r="A21" s="313" t="s">
        <v>356</v>
      </c>
      <c r="B21" s="313"/>
      <c r="C21" s="313"/>
      <c r="D21" s="313"/>
      <c r="E21" s="329"/>
      <c r="F21" s="313"/>
    </row>
    <row r="22" spans="1:6" s="247" customFormat="1" ht="15.75" customHeight="1">
      <c r="A22" s="314" t="s">
        <v>357</v>
      </c>
      <c r="B22" s="324">
        <v>8625.4095400000006</v>
      </c>
      <c r="C22" s="324">
        <v>0</v>
      </c>
      <c r="D22" s="324">
        <v>583</v>
      </c>
      <c r="E22" s="323">
        <v>6.7590993482264258E-2</v>
      </c>
      <c r="F22" s="321">
        <v>46.64</v>
      </c>
    </row>
    <row r="23" spans="1:6" s="247" customFormat="1" ht="15.75" customHeight="1">
      <c r="A23" s="314" t="s">
        <v>358</v>
      </c>
      <c r="B23" s="324">
        <v>1538.217764</v>
      </c>
      <c r="C23" s="324">
        <v>0</v>
      </c>
      <c r="D23" s="324">
        <v>2307.326646</v>
      </c>
      <c r="E23" s="323">
        <v>1.5</v>
      </c>
      <c r="F23" s="321">
        <v>184.58613167999999</v>
      </c>
    </row>
    <row r="24" spans="1:6" s="247" customFormat="1" ht="15.75" customHeight="1">
      <c r="A24" s="314" t="s">
        <v>359</v>
      </c>
      <c r="B24" s="324">
        <v>18896.996739409999</v>
      </c>
      <c r="C24" s="324">
        <v>0</v>
      </c>
      <c r="D24" s="330">
        <v>18915</v>
      </c>
      <c r="E24" s="323">
        <v>1.0009527048577225</v>
      </c>
      <c r="F24" s="321">
        <v>1513.2</v>
      </c>
    </row>
    <row r="25" spans="1:6" s="247" customFormat="1" ht="15.75" customHeight="1">
      <c r="A25" s="317" t="s">
        <v>360</v>
      </c>
      <c r="B25" s="326">
        <v>29060.62404341</v>
      </c>
      <c r="C25" s="336">
        <v>0</v>
      </c>
      <c r="D25" s="327">
        <v>21805.326646000001</v>
      </c>
      <c r="E25" s="328">
        <v>0.75033924300551069</v>
      </c>
      <c r="F25" s="327">
        <v>1744.42613168</v>
      </c>
    </row>
    <row r="26" spans="1:6" s="247" customFormat="1" ht="15.75" customHeight="1">
      <c r="A26" s="317" t="s">
        <v>361</v>
      </c>
      <c r="B26" s="317"/>
      <c r="C26" s="317"/>
      <c r="D26" s="327">
        <v>82211</v>
      </c>
      <c r="E26" s="328"/>
      <c r="F26" s="327">
        <v>6576.88</v>
      </c>
    </row>
    <row r="27" spans="1:6" s="247" customFormat="1" ht="15.75" customHeight="1">
      <c r="A27" s="317" t="s">
        <v>21</v>
      </c>
      <c r="B27" s="326">
        <v>936325.59033864003</v>
      </c>
      <c r="C27" s="326">
        <v>43913.70849909824</v>
      </c>
      <c r="D27" s="327">
        <v>696009.83731480781</v>
      </c>
      <c r="E27" s="328">
        <v>0.71004074019482899</v>
      </c>
      <c r="F27" s="331">
        <v>55680.786985184626</v>
      </c>
    </row>
    <row r="28" spans="1:6" s="247" customFormat="1" ht="15.75" customHeight="1">
      <c r="A28" s="318"/>
      <c r="B28" s="260"/>
      <c r="C28" s="260"/>
      <c r="F28" s="316"/>
    </row>
    <row r="29" spans="1:6" s="247" customFormat="1" ht="12.75">
      <c r="A29" s="318"/>
      <c r="B29" s="260"/>
      <c r="C29" s="260"/>
      <c r="F29" s="316"/>
    </row>
    <row r="30" spans="1:6" s="247" customFormat="1" ht="15.75" customHeight="1">
      <c r="A30" s="306"/>
      <c r="B30" s="610" t="s">
        <v>339</v>
      </c>
      <c r="C30" s="610"/>
      <c r="D30" s="307"/>
      <c r="E30" s="307"/>
      <c r="F30" s="308"/>
    </row>
    <row r="31" spans="1:6" ht="3" customHeight="1">
      <c r="A31" s="309"/>
      <c r="B31" s="301"/>
      <c r="C31" s="301"/>
      <c r="D31" s="300"/>
      <c r="E31" s="300"/>
      <c r="F31" s="310"/>
    </row>
    <row r="32" spans="1:6" ht="27" customHeight="1">
      <c r="A32" s="311" t="s">
        <v>362</v>
      </c>
      <c r="B32" s="303" t="s">
        <v>341</v>
      </c>
      <c r="C32" s="303" t="s">
        <v>342</v>
      </c>
      <c r="D32" s="304" t="s">
        <v>343</v>
      </c>
      <c r="E32" s="304" t="s">
        <v>344</v>
      </c>
      <c r="F32" s="312" t="s">
        <v>335</v>
      </c>
    </row>
    <row r="33" spans="1:6" ht="3" customHeight="1" thickBot="1">
      <c r="A33" s="332"/>
      <c r="B33" s="333"/>
      <c r="C33" s="333"/>
      <c r="D33" s="334"/>
      <c r="E33" s="334"/>
      <c r="F33" s="335"/>
    </row>
    <row r="34" spans="1:6" ht="15.75" thickTop="1">
      <c r="A34" s="313" t="s">
        <v>345</v>
      </c>
      <c r="B34" s="313"/>
      <c r="C34" s="313"/>
      <c r="D34" s="319"/>
      <c r="E34" s="320"/>
      <c r="F34" s="321"/>
    </row>
    <row r="35" spans="1:6">
      <c r="A35" s="314" t="s">
        <v>346</v>
      </c>
      <c r="B35" s="322">
        <v>38026.787694999992</v>
      </c>
      <c r="C35" s="322">
        <v>3258.4449947999997</v>
      </c>
      <c r="D35" s="322">
        <v>0</v>
      </c>
      <c r="E35" s="322">
        <v>0</v>
      </c>
      <c r="F35" s="322">
        <v>0</v>
      </c>
    </row>
    <row r="36" spans="1:6">
      <c r="A36" s="314" t="s">
        <v>347</v>
      </c>
      <c r="B36" s="322">
        <v>5768.0929429999997</v>
      </c>
      <c r="C36" s="322">
        <v>2092.2980585</v>
      </c>
      <c r="D36" s="322">
        <v>1661.8169099269603</v>
      </c>
      <c r="E36" s="323">
        <v>0.21141657070365016</v>
      </c>
      <c r="F36" s="319">
        <v>132.94535279415683</v>
      </c>
    </row>
    <row r="37" spans="1:6">
      <c r="A37" s="314" t="s">
        <v>348</v>
      </c>
      <c r="B37" s="322">
        <v>57.181846</v>
      </c>
      <c r="C37" s="322">
        <v>3.4289264000000004</v>
      </c>
      <c r="D37" s="322">
        <v>60.610772400000002</v>
      </c>
      <c r="E37" s="323">
        <v>1</v>
      </c>
      <c r="F37" s="319">
        <v>4.8488617920000001</v>
      </c>
    </row>
    <row r="38" spans="1:6">
      <c r="A38" s="314" t="s">
        <v>349</v>
      </c>
      <c r="B38" s="322">
        <v>102307.23238099998</v>
      </c>
      <c r="C38" s="322">
        <v>23.703797599999998</v>
      </c>
      <c r="D38" s="322">
        <v>22624.364637999995</v>
      </c>
      <c r="E38" s="323">
        <v>0.22109017549212387</v>
      </c>
      <c r="F38" s="319">
        <v>1809.9491710399998</v>
      </c>
    </row>
    <row r="39" spans="1:6">
      <c r="A39" s="314" t="s">
        <v>76</v>
      </c>
      <c r="B39" s="322">
        <v>177064.4675136928</v>
      </c>
      <c r="C39" s="322">
        <v>19311.938452530219</v>
      </c>
      <c r="D39" s="322">
        <v>171139.43334494269</v>
      </c>
      <c r="E39" s="323">
        <v>0.87148673743616067</v>
      </c>
      <c r="F39" s="319">
        <v>13691.154667595416</v>
      </c>
    </row>
    <row r="40" spans="1:6">
      <c r="A40" s="314" t="s">
        <v>350</v>
      </c>
      <c r="B40" s="322">
        <v>63688.471333833004</v>
      </c>
      <c r="C40" s="322">
        <v>12319.98934048885</v>
      </c>
      <c r="D40" s="322">
        <v>56641.092354581357</v>
      </c>
      <c r="E40" s="323">
        <v>0.745194572447335</v>
      </c>
      <c r="F40" s="319">
        <v>4531.2873883665088</v>
      </c>
    </row>
    <row r="41" spans="1:6">
      <c r="A41" s="314" t="s">
        <v>164</v>
      </c>
      <c r="B41" s="322">
        <v>360765.21940847416</v>
      </c>
      <c r="C41" s="322">
        <v>3912.7991935376799</v>
      </c>
      <c r="D41" s="322">
        <v>230794.88558181102</v>
      </c>
      <c r="E41" s="323">
        <v>0.63287303815722162</v>
      </c>
      <c r="F41" s="319">
        <v>18463.590846544881</v>
      </c>
    </row>
    <row r="42" spans="1:6">
      <c r="A42" s="314" t="s">
        <v>351</v>
      </c>
      <c r="B42" s="322">
        <v>28402.091372000003</v>
      </c>
      <c r="C42" s="322">
        <v>5.2359829000000007</v>
      </c>
      <c r="D42" s="322">
        <v>30367.790736435345</v>
      </c>
      <c r="E42" s="323">
        <v>1.0690125951323322</v>
      </c>
      <c r="F42" s="319">
        <v>2429.4232589148278</v>
      </c>
    </row>
    <row r="43" spans="1:6">
      <c r="A43" s="314" t="s">
        <v>14</v>
      </c>
      <c r="B43" s="322">
        <v>70028.036215</v>
      </c>
      <c r="C43" s="322">
        <v>0</v>
      </c>
      <c r="D43" s="322">
        <v>69736.468896000006</v>
      </c>
      <c r="E43" s="323">
        <v>0.99583642017170348</v>
      </c>
      <c r="F43" s="319">
        <v>5578.9175116800006</v>
      </c>
    </row>
    <row r="44" spans="1:6">
      <c r="A44" s="314" t="s">
        <v>352</v>
      </c>
      <c r="B44" s="322">
        <v>16245.360891</v>
      </c>
      <c r="C44" s="322">
        <v>0</v>
      </c>
      <c r="D44" s="322">
        <v>22831.042401999999</v>
      </c>
      <c r="E44" s="323">
        <v>1.4053884401329917</v>
      </c>
      <c r="F44" s="319">
        <v>1826.48339216</v>
      </c>
    </row>
    <row r="45" spans="1:6">
      <c r="A45" s="314" t="s">
        <v>353</v>
      </c>
      <c r="B45" s="322">
        <v>57512.438815000001</v>
      </c>
      <c r="C45" s="322">
        <v>0</v>
      </c>
      <c r="D45" s="322">
        <v>1654.3446488</v>
      </c>
      <c r="E45" s="323">
        <v>2.8764988633528877E-2</v>
      </c>
      <c r="F45" s="319">
        <v>132.34757190400001</v>
      </c>
    </row>
    <row r="46" spans="1:6">
      <c r="A46" s="314" t="s">
        <v>354</v>
      </c>
      <c r="B46" s="322">
        <v>1069.9349999999999</v>
      </c>
      <c r="C46" s="324">
        <v>0</v>
      </c>
      <c r="D46" s="322">
        <v>517</v>
      </c>
      <c r="E46" s="325">
        <v>0.48320692378508978</v>
      </c>
      <c r="F46" s="319">
        <v>41.36</v>
      </c>
    </row>
    <row r="47" spans="1:6">
      <c r="A47" s="317" t="s">
        <v>355</v>
      </c>
      <c r="B47" s="326">
        <v>920935.31541400007</v>
      </c>
      <c r="C47" s="326">
        <v>40927.838746756745</v>
      </c>
      <c r="D47" s="327">
        <v>608028.85028489737</v>
      </c>
      <c r="E47" s="328">
        <v>0.63213654422121368</v>
      </c>
      <c r="F47" s="327">
        <v>48642.308022791789</v>
      </c>
    </row>
    <row r="48" spans="1:6">
      <c r="A48" s="313" t="s">
        <v>356</v>
      </c>
      <c r="B48" s="313"/>
      <c r="C48" s="313"/>
      <c r="D48" s="313"/>
      <c r="E48" s="329"/>
      <c r="F48" s="313"/>
    </row>
    <row r="49" spans="1:6">
      <c r="A49" s="314" t="s">
        <v>357</v>
      </c>
      <c r="B49" s="324">
        <v>7495.3544599999996</v>
      </c>
      <c r="C49" s="324">
        <v>0</v>
      </c>
      <c r="D49" s="324">
        <v>3187.3926554999998</v>
      </c>
      <c r="E49" s="323">
        <v>0.42524908895369307</v>
      </c>
      <c r="F49" s="321">
        <v>254.99141244</v>
      </c>
    </row>
    <row r="50" spans="1:6">
      <c r="A50" s="314" t="s">
        <v>358</v>
      </c>
      <c r="B50" s="324">
        <v>1203.9601680000001</v>
      </c>
      <c r="C50" s="324">
        <v>0</v>
      </c>
      <c r="D50" s="324">
        <v>1805.9402520000001</v>
      </c>
      <c r="E50" s="323">
        <v>1.5</v>
      </c>
      <c r="F50" s="321">
        <v>144.47522016000002</v>
      </c>
    </row>
    <row r="51" spans="1:6">
      <c r="A51" s="314" t="s">
        <v>359</v>
      </c>
      <c r="B51" s="324">
        <v>31629.573998089996</v>
      </c>
      <c r="C51" s="324">
        <v>0</v>
      </c>
      <c r="D51" s="330">
        <v>31703.078890460001</v>
      </c>
      <c r="E51" s="323">
        <v>1.0023239292560324</v>
      </c>
      <c r="F51" s="321">
        <v>2536.2463112368</v>
      </c>
    </row>
    <row r="52" spans="1:6">
      <c r="A52" s="317" t="s">
        <v>360</v>
      </c>
      <c r="B52" s="326">
        <v>40328.888626089996</v>
      </c>
      <c r="C52" s="336">
        <v>0</v>
      </c>
      <c r="D52" s="327">
        <v>36696.411797959998</v>
      </c>
      <c r="E52" s="328">
        <v>0.90992866523527161</v>
      </c>
      <c r="F52" s="327">
        <v>2935.7129438368002</v>
      </c>
    </row>
    <row r="53" spans="1:6">
      <c r="A53" s="317" t="s">
        <v>361</v>
      </c>
      <c r="B53" s="317"/>
      <c r="C53" s="317"/>
      <c r="D53" s="327">
        <v>76097.002133124988</v>
      </c>
      <c r="E53" s="328"/>
      <c r="F53" s="327">
        <v>6087.7601706499991</v>
      </c>
    </row>
    <row r="54" spans="1:6">
      <c r="A54" s="317" t="s">
        <v>21</v>
      </c>
      <c r="B54" s="326">
        <v>961264.20404009009</v>
      </c>
      <c r="C54" s="326">
        <v>40927.838746756745</v>
      </c>
      <c r="D54" s="327">
        <v>720822.2642159824</v>
      </c>
      <c r="E54" s="328">
        <v>0.7192456469835411</v>
      </c>
      <c r="F54" s="331">
        <v>57665.781137278587</v>
      </c>
    </row>
    <row r="55" spans="1:6">
      <c r="A55" s="245"/>
      <c r="B55" s="245"/>
      <c r="C55" s="245"/>
    </row>
    <row r="56" spans="1:6">
      <c r="A56" s="245"/>
      <c r="B56" s="245"/>
      <c r="C56" s="245"/>
    </row>
    <row r="57" spans="1:6">
      <c r="A57" s="245"/>
      <c r="B57" s="245"/>
      <c r="C57" s="245"/>
    </row>
    <row r="58" spans="1:6">
      <c r="A58" s="245"/>
      <c r="B58" s="245"/>
      <c r="C58" s="245"/>
    </row>
    <row r="59" spans="1:6">
      <c r="A59" s="245"/>
      <c r="B59" s="245"/>
      <c r="C59" s="245"/>
    </row>
    <row r="60" spans="1:6">
      <c r="A60" s="245"/>
      <c r="B60" s="245"/>
      <c r="C60" s="245"/>
    </row>
    <row r="61" spans="1:6">
      <c r="A61" s="245"/>
      <c r="B61" s="245"/>
      <c r="C61" s="245"/>
    </row>
    <row r="62" spans="1:6">
      <c r="A62" s="245"/>
      <c r="B62" s="245"/>
      <c r="C62" s="245"/>
    </row>
    <row r="63" spans="1:6">
      <c r="A63" s="245"/>
      <c r="B63" s="245"/>
      <c r="C63" s="245"/>
    </row>
    <row r="64" spans="1:6">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row r="73" spans="1:3">
      <c r="A73" s="245"/>
      <c r="B73" s="245"/>
      <c r="C73" s="245"/>
    </row>
    <row r="74" spans="1:3">
      <c r="A74" s="245"/>
      <c r="B74" s="245"/>
      <c r="C74" s="245"/>
    </row>
    <row r="75" spans="1:3">
      <c r="A75" s="245"/>
      <c r="B75" s="245"/>
      <c r="C75" s="245"/>
    </row>
    <row r="76" spans="1:3">
      <c r="A76" s="245"/>
      <c r="B76" s="245"/>
      <c r="C76" s="245"/>
    </row>
    <row r="77" spans="1:3">
      <c r="A77" s="245"/>
      <c r="B77" s="245"/>
      <c r="C77" s="245"/>
    </row>
    <row r="78" spans="1:3">
      <c r="A78" s="245"/>
      <c r="B78" s="245"/>
      <c r="C78" s="245"/>
    </row>
    <row r="79" spans="1:3">
      <c r="A79" s="245"/>
      <c r="B79" s="245"/>
      <c r="C79" s="245"/>
    </row>
    <row r="80" spans="1:3">
      <c r="A80" s="245"/>
      <c r="B80" s="245"/>
      <c r="C80" s="245"/>
    </row>
    <row r="81" spans="1:3">
      <c r="A81" s="245"/>
      <c r="B81" s="245"/>
      <c r="C81" s="245"/>
    </row>
  </sheetData>
  <mergeCells count="2">
    <mergeCell ref="B3:C3"/>
    <mergeCell ref="B30:C30"/>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5"/>
  <sheetViews>
    <sheetView showGridLines="0" zoomScaleNormal="100" zoomScaleSheetLayoutView="100" workbookViewId="0"/>
  </sheetViews>
  <sheetFormatPr defaultRowHeight="15"/>
  <cols>
    <col min="1" max="1" width="38" style="250" customWidth="1"/>
    <col min="2" max="3" width="14.28515625" style="250" customWidth="1"/>
    <col min="4" max="6" width="15.140625" style="250" customWidth="1"/>
    <col min="7" max="16384" width="9.140625" style="250"/>
  </cols>
  <sheetData>
    <row r="1" spans="1:11" s="247" customFormat="1" ht="12.75">
      <c r="A1" s="305" t="s">
        <v>366</v>
      </c>
    </row>
    <row r="3" spans="1:11" s="247" customFormat="1" ht="15.75" customHeight="1">
      <c r="A3" s="306"/>
      <c r="B3" s="610" t="s">
        <v>339</v>
      </c>
      <c r="C3" s="610"/>
      <c r="D3" s="307"/>
      <c r="E3" s="307"/>
      <c r="F3" s="308"/>
    </row>
    <row r="4" spans="1:11" s="1" customFormat="1" ht="3" customHeight="1">
      <c r="A4" s="309"/>
      <c r="B4" s="301"/>
      <c r="C4" s="301"/>
      <c r="D4" s="300"/>
      <c r="E4" s="300"/>
      <c r="F4" s="310"/>
    </row>
    <row r="5" spans="1:11" s="1" customFormat="1" ht="26.25" customHeight="1">
      <c r="A5" s="311" t="s">
        <v>364</v>
      </c>
      <c r="B5" s="303" t="s">
        <v>341</v>
      </c>
      <c r="C5" s="303" t="s">
        <v>342</v>
      </c>
      <c r="D5" s="304" t="s">
        <v>343</v>
      </c>
      <c r="E5" s="304" t="s">
        <v>344</v>
      </c>
      <c r="F5" s="312" t="s">
        <v>335</v>
      </c>
    </row>
    <row r="6" spans="1:11" customFormat="1" ht="3.75" customHeight="1" thickBot="1">
      <c r="A6" s="332"/>
      <c r="B6" s="333"/>
      <c r="C6" s="333"/>
      <c r="D6" s="334"/>
      <c r="E6" s="334"/>
      <c r="F6" s="335"/>
    </row>
    <row r="7" spans="1:11" customFormat="1" ht="15.75" customHeight="1" thickTop="1">
      <c r="A7" s="313" t="s">
        <v>345</v>
      </c>
      <c r="B7" s="313"/>
      <c r="C7" s="313"/>
      <c r="D7" s="319"/>
      <c r="E7" s="320"/>
      <c r="F7" s="321"/>
    </row>
    <row r="8" spans="1:11" customFormat="1" ht="15.75" customHeight="1">
      <c r="A8" s="314" t="s">
        <v>346</v>
      </c>
      <c r="B8" s="322">
        <v>23540.772169250002</v>
      </c>
      <c r="C8" s="322">
        <v>2470.5569856999996</v>
      </c>
      <c r="D8" s="322">
        <v>0</v>
      </c>
      <c r="E8" s="322">
        <v>0</v>
      </c>
      <c r="F8" s="322">
        <v>0</v>
      </c>
    </row>
    <row r="9" spans="1:11" customFormat="1" ht="15.75" customHeight="1">
      <c r="A9" s="314" t="s">
        <v>347</v>
      </c>
      <c r="B9" s="322">
        <v>4509.7930597499999</v>
      </c>
      <c r="C9" s="322">
        <v>1872.7443225499999</v>
      </c>
      <c r="D9" s="322">
        <v>1357.5978762920749</v>
      </c>
      <c r="E9" s="323">
        <v>0.2127050411106019</v>
      </c>
      <c r="F9" s="319">
        <v>108.607830103366</v>
      </c>
    </row>
    <row r="10" spans="1:11" customFormat="1" ht="15.75" customHeight="1">
      <c r="A10" s="314" t="s">
        <v>348</v>
      </c>
      <c r="B10" s="322">
        <v>118.86620625</v>
      </c>
      <c r="C10" s="322">
        <v>3.5402515999999999</v>
      </c>
      <c r="D10" s="322">
        <v>122.40645785000001</v>
      </c>
      <c r="E10" s="322">
        <v>1</v>
      </c>
      <c r="F10" s="322">
        <v>9.7925166280000013</v>
      </c>
    </row>
    <row r="11" spans="1:11" customFormat="1" ht="15.75" customHeight="1">
      <c r="A11" s="314" t="s">
        <v>349</v>
      </c>
      <c r="B11" s="322">
        <v>113102.2791785</v>
      </c>
      <c r="C11" s="322">
        <v>33.779933124999999</v>
      </c>
      <c r="D11" s="322">
        <v>25113.851155525008</v>
      </c>
      <c r="E11" s="323">
        <v>0.22197919348372017</v>
      </c>
      <c r="F11" s="319">
        <v>2009.1080924420007</v>
      </c>
    </row>
    <row r="12" spans="1:11" customFormat="1" ht="15.75" customHeight="1">
      <c r="A12" s="314" t="s">
        <v>76</v>
      </c>
      <c r="B12" s="322">
        <v>145319.41111543274</v>
      </c>
      <c r="C12" s="322">
        <v>28686.071077370056</v>
      </c>
      <c r="D12" s="322">
        <v>156479.33327776237</v>
      </c>
      <c r="E12" s="323">
        <v>0.89927817966320756</v>
      </c>
      <c r="F12" s="319">
        <v>12518.346662220991</v>
      </c>
    </row>
    <row r="13" spans="1:11" customFormat="1" ht="15.75" customHeight="1">
      <c r="A13" s="314" t="s">
        <v>350</v>
      </c>
      <c r="B13" s="322">
        <v>53568.62285286007</v>
      </c>
      <c r="C13" s="322">
        <v>12201.050560819112</v>
      </c>
      <c r="D13" s="322">
        <v>48974.395062962991</v>
      </c>
      <c r="E13" s="323">
        <v>0.74463491334255272</v>
      </c>
      <c r="F13" s="319">
        <v>3917.9516050370394</v>
      </c>
    </row>
    <row r="14" spans="1:11" customFormat="1" ht="15.75" customHeight="1">
      <c r="A14" s="314" t="s">
        <v>164</v>
      </c>
      <c r="B14" s="322">
        <v>416755.10699320736</v>
      </c>
      <c r="C14" s="322">
        <v>5376.4332621117273</v>
      </c>
      <c r="D14" s="322">
        <v>272869.70103125728</v>
      </c>
      <c r="E14" s="323">
        <v>0.64640917583703095</v>
      </c>
      <c r="F14" s="319">
        <v>21829.576082500582</v>
      </c>
    </row>
    <row r="15" spans="1:11" customFormat="1" ht="15.75" customHeight="1">
      <c r="A15" s="314" t="s">
        <v>351</v>
      </c>
      <c r="B15" s="322">
        <v>23088.73487375</v>
      </c>
      <c r="C15" s="322">
        <v>1.9464030000000001</v>
      </c>
      <c r="D15" s="322">
        <v>24144.406372183399</v>
      </c>
      <c r="E15" s="323">
        <v>1.0456342142011372</v>
      </c>
      <c r="F15" s="319">
        <v>1931.552509774672</v>
      </c>
      <c r="G15" s="287"/>
      <c r="K15" s="142"/>
    </row>
    <row r="16" spans="1:11" customFormat="1" ht="15.75" customHeight="1">
      <c r="A16" s="314" t="s">
        <v>14</v>
      </c>
      <c r="B16" s="322">
        <v>51857.201004037503</v>
      </c>
      <c r="C16" s="322">
        <v>0</v>
      </c>
      <c r="D16" s="322">
        <v>51247.919725387495</v>
      </c>
      <c r="E16" s="323">
        <v>0.98946920143571748</v>
      </c>
      <c r="F16" s="319">
        <v>5488.4513023200007</v>
      </c>
      <c r="K16" s="142"/>
    </row>
    <row r="17" spans="1:6" customFormat="1" ht="15.75" customHeight="1">
      <c r="A17" s="314" t="s">
        <v>352</v>
      </c>
      <c r="B17" s="322">
        <v>21404.386150999999</v>
      </c>
      <c r="C17" s="322">
        <v>0</v>
      </c>
      <c r="D17" s="322">
        <v>28841.115680750001</v>
      </c>
      <c r="E17" s="323">
        <v>1.4155846345528584</v>
      </c>
      <c r="F17" s="319">
        <v>1824.1189452699998</v>
      </c>
    </row>
    <row r="18" spans="1:6" customFormat="1" ht="15.75" customHeight="1">
      <c r="A18" s="314" t="s">
        <v>353</v>
      </c>
      <c r="B18" s="322">
        <v>63513.450013499998</v>
      </c>
      <c r="C18" s="322">
        <v>0</v>
      </c>
      <c r="D18" s="322">
        <v>2014.0953513499999</v>
      </c>
      <c r="E18" s="323">
        <v>1.4750491373999784E-2</v>
      </c>
      <c r="F18" s="319">
        <v>127.33496544</v>
      </c>
    </row>
    <row r="19" spans="1:6" customFormat="1" ht="15.75" customHeight="1">
      <c r="A19" s="314" t="s">
        <v>354</v>
      </c>
      <c r="B19" s="322">
        <v>1167.6024792499998</v>
      </c>
      <c r="C19" s="322">
        <v>0</v>
      </c>
      <c r="D19" s="322">
        <v>360.17441131160001</v>
      </c>
      <c r="E19" s="323">
        <v>0.5499083584132558</v>
      </c>
      <c r="F19" s="319">
        <v>45.757461269432007</v>
      </c>
    </row>
    <row r="20" spans="1:6" s="247" customFormat="1" ht="15.75" customHeight="1">
      <c r="A20" s="317" t="s">
        <v>355</v>
      </c>
      <c r="B20" s="326">
        <v>917946.22609678784</v>
      </c>
      <c r="C20" s="326">
        <v>50646.1227962759</v>
      </c>
      <c r="D20" s="327">
        <v>611524.99640263221</v>
      </c>
      <c r="E20" s="328">
        <v>0.63135435366746517</v>
      </c>
      <c r="F20" s="327">
        <v>48921.999712210578</v>
      </c>
    </row>
    <row r="21" spans="1:6" s="247" customFormat="1" ht="15.75" customHeight="1">
      <c r="A21" s="313" t="s">
        <v>356</v>
      </c>
      <c r="B21" s="313"/>
      <c r="C21" s="313"/>
      <c r="D21" s="313"/>
      <c r="E21" s="329"/>
      <c r="F21" s="313"/>
    </row>
    <row r="22" spans="1:6" s="247" customFormat="1" ht="15.75" customHeight="1">
      <c r="A22" s="314" t="s">
        <v>357</v>
      </c>
      <c r="B22" s="324">
        <v>8136.3023625000005</v>
      </c>
      <c r="C22" s="324">
        <v>0</v>
      </c>
      <c r="D22" s="324">
        <v>1295.5136375</v>
      </c>
      <c r="E22" s="323">
        <v>0.15922633891667887</v>
      </c>
      <c r="F22" s="321">
        <v>103.641091</v>
      </c>
    </row>
    <row r="23" spans="1:6" s="247" customFormat="1" ht="15.75" customHeight="1">
      <c r="A23" s="314" t="s">
        <v>358</v>
      </c>
      <c r="B23" s="324">
        <v>2042.2746790000001</v>
      </c>
      <c r="C23" s="324">
        <v>0</v>
      </c>
      <c r="D23" s="324">
        <v>3063.4120184999997</v>
      </c>
      <c r="E23" s="323">
        <v>1.4999999999999998</v>
      </c>
      <c r="F23" s="321">
        <v>245.07296147999998</v>
      </c>
    </row>
    <row r="24" spans="1:6" s="247" customFormat="1" ht="15.75" customHeight="1">
      <c r="A24" s="314" t="s">
        <v>359</v>
      </c>
      <c r="B24" s="324">
        <v>18166.248891464998</v>
      </c>
      <c r="C24" s="324">
        <v>0</v>
      </c>
      <c r="D24" s="330">
        <v>18794.94719644</v>
      </c>
      <c r="E24" s="323">
        <v>1.0346080420196369</v>
      </c>
      <c r="F24" s="321">
        <v>1503.5957757152</v>
      </c>
    </row>
    <row r="25" spans="1:6" s="247" customFormat="1" ht="15.75" customHeight="1">
      <c r="A25" s="317" t="s">
        <v>360</v>
      </c>
      <c r="B25" s="326">
        <v>28344.825932964999</v>
      </c>
      <c r="C25" s="336">
        <v>0</v>
      </c>
      <c r="D25" s="327">
        <v>23153.872852439999</v>
      </c>
      <c r="E25" s="328">
        <v>0.81686417504198083</v>
      </c>
      <c r="F25" s="327">
        <v>1852.3098281952</v>
      </c>
    </row>
    <row r="26" spans="1:6" s="247" customFormat="1" ht="15.75" customHeight="1">
      <c r="A26" s="317" t="s">
        <v>361</v>
      </c>
      <c r="B26" s="317"/>
      <c r="C26" s="317"/>
      <c r="D26" s="327">
        <v>82211</v>
      </c>
      <c r="E26" s="328"/>
      <c r="F26" s="327">
        <v>6576.88</v>
      </c>
    </row>
    <row r="27" spans="1:6" s="247" customFormat="1" ht="15.75" customHeight="1">
      <c r="A27" s="317" t="s">
        <v>21</v>
      </c>
      <c r="B27" s="326">
        <v>946291.05202975287</v>
      </c>
      <c r="C27" s="326">
        <v>50646.1227962759</v>
      </c>
      <c r="D27" s="327">
        <v>716889.8692550722</v>
      </c>
      <c r="E27" s="328">
        <v>0.71909232332536255</v>
      </c>
      <c r="F27" s="331">
        <v>57351.18954040578</v>
      </c>
    </row>
    <row r="28" spans="1:6" s="247" customFormat="1" ht="15.75" customHeight="1">
      <c r="A28" s="318"/>
      <c r="B28" s="260"/>
      <c r="C28" s="260"/>
      <c r="F28" s="316"/>
    </row>
    <row r="29" spans="1:6" s="247" customFormat="1" ht="12.75">
      <c r="A29" s="318"/>
      <c r="B29" s="260"/>
      <c r="C29" s="260"/>
      <c r="F29" s="316"/>
    </row>
    <row r="30" spans="1:6" s="247" customFormat="1" ht="15.75" customHeight="1">
      <c r="A30" s="306"/>
      <c r="B30" s="610" t="s">
        <v>339</v>
      </c>
      <c r="C30" s="610"/>
      <c r="D30" s="307"/>
      <c r="E30" s="307"/>
      <c r="F30" s="308"/>
    </row>
    <row r="31" spans="1:6" s="1" customFormat="1" ht="3" customHeight="1">
      <c r="A31" s="309"/>
      <c r="B31" s="301"/>
      <c r="C31" s="301"/>
      <c r="D31" s="300"/>
      <c r="E31" s="300"/>
      <c r="F31" s="310"/>
    </row>
    <row r="32" spans="1:6" s="1" customFormat="1" ht="26.25" customHeight="1">
      <c r="A32" s="311" t="s">
        <v>365</v>
      </c>
      <c r="B32" s="303" t="s">
        <v>341</v>
      </c>
      <c r="C32" s="303" t="s">
        <v>342</v>
      </c>
      <c r="D32" s="304" t="s">
        <v>343</v>
      </c>
      <c r="E32" s="304" t="s">
        <v>344</v>
      </c>
      <c r="F32" s="312" t="s">
        <v>335</v>
      </c>
    </row>
    <row r="33" spans="1:11" customFormat="1" ht="3.75" customHeight="1" thickBot="1">
      <c r="A33" s="332"/>
      <c r="B33" s="333"/>
      <c r="C33" s="333"/>
      <c r="D33" s="334"/>
      <c r="E33" s="334"/>
      <c r="F33" s="335"/>
    </row>
    <row r="34" spans="1:11" customFormat="1" ht="15.75" customHeight="1" thickTop="1">
      <c r="A34" s="313" t="s">
        <v>345</v>
      </c>
      <c r="B34" s="313"/>
      <c r="C34" s="313"/>
      <c r="D34" s="319"/>
      <c r="E34" s="320"/>
      <c r="F34" s="321"/>
    </row>
    <row r="35" spans="1:11" customFormat="1" ht="15.75" customHeight="1">
      <c r="A35" s="314" t="s">
        <v>346</v>
      </c>
      <c r="B35" s="322">
        <v>28013.885529750001</v>
      </c>
      <c r="C35" s="322">
        <v>3323.6345896000003</v>
      </c>
      <c r="D35" s="322">
        <v>0</v>
      </c>
      <c r="E35" s="322">
        <v>0</v>
      </c>
      <c r="F35" s="322">
        <v>0</v>
      </c>
    </row>
    <row r="36" spans="1:11" customFormat="1" ht="15.75" customHeight="1">
      <c r="A36" s="314" t="s">
        <v>347</v>
      </c>
      <c r="B36" s="322">
        <v>6223.7191837500004</v>
      </c>
      <c r="C36" s="322">
        <v>1939.7569056249999</v>
      </c>
      <c r="D36" s="322">
        <v>1749.4634152864651</v>
      </c>
      <c r="E36" s="323">
        <v>0.21430373484690451</v>
      </c>
      <c r="F36" s="319">
        <v>139.95707322291722</v>
      </c>
    </row>
    <row r="37" spans="1:11" customFormat="1" ht="15.75" customHeight="1">
      <c r="A37" s="314" t="s">
        <v>348</v>
      </c>
      <c r="B37" s="322">
        <v>51.980389250000002</v>
      </c>
      <c r="C37" s="322">
        <v>2.790354175</v>
      </c>
      <c r="D37" s="322">
        <v>54.770743424999999</v>
      </c>
      <c r="E37" s="322">
        <v>1</v>
      </c>
      <c r="F37" s="322">
        <v>4.3816594740000001</v>
      </c>
    </row>
    <row r="38" spans="1:11" customFormat="1" ht="15.75" customHeight="1">
      <c r="A38" s="314" t="s">
        <v>349</v>
      </c>
      <c r="B38" s="322">
        <v>107171.43407493748</v>
      </c>
      <c r="C38" s="322">
        <v>20.924248674999998</v>
      </c>
      <c r="D38" s="322">
        <v>24833.724598012501</v>
      </c>
      <c r="E38" s="323">
        <v>0.23167439345853158</v>
      </c>
      <c r="F38" s="319">
        <v>1986.697967841</v>
      </c>
    </row>
    <row r="39" spans="1:11" customFormat="1" ht="15.75" customHeight="1">
      <c r="A39" s="314" t="s">
        <v>76</v>
      </c>
      <c r="B39" s="322">
        <v>167234.25106344669</v>
      </c>
      <c r="C39" s="322">
        <v>20381.377032472963</v>
      </c>
      <c r="D39" s="322">
        <v>167944.93332323706</v>
      </c>
      <c r="E39" s="323">
        <v>0.89515428446810508</v>
      </c>
      <c r="F39" s="319">
        <v>13435.594665858966</v>
      </c>
    </row>
    <row r="40" spans="1:11" customFormat="1" ht="15.75" customHeight="1">
      <c r="A40" s="314" t="s">
        <v>350</v>
      </c>
      <c r="B40" s="322">
        <v>57357.052200003025</v>
      </c>
      <c r="C40" s="322">
        <v>12391.498164679975</v>
      </c>
      <c r="D40" s="322">
        <v>51950.916717622065</v>
      </c>
      <c r="E40" s="323">
        <v>0.74483149034631801</v>
      </c>
      <c r="F40" s="319">
        <v>4156.0733374097654</v>
      </c>
    </row>
    <row r="41" spans="1:11" customFormat="1" ht="15.75" customHeight="1">
      <c r="A41" s="314" t="s">
        <v>164</v>
      </c>
      <c r="B41" s="322">
        <v>322811.92142911855</v>
      </c>
      <c r="C41" s="322">
        <v>2810.0664436430898</v>
      </c>
      <c r="D41" s="322">
        <v>211537.60696238448</v>
      </c>
      <c r="E41" s="323">
        <v>0.64964165455879419</v>
      </c>
      <c r="F41" s="319">
        <v>16923.008556990761</v>
      </c>
    </row>
    <row r="42" spans="1:11" customFormat="1" ht="15.75" customHeight="1">
      <c r="A42" s="314" t="s">
        <v>351</v>
      </c>
      <c r="B42" s="322">
        <v>30689.346086750003</v>
      </c>
      <c r="C42" s="322">
        <v>4.8835563500000001</v>
      </c>
      <c r="D42" s="322">
        <v>31858.10997247836</v>
      </c>
      <c r="E42" s="323">
        <v>1.0379185385302541</v>
      </c>
      <c r="F42" s="319">
        <v>2548.6487977982688</v>
      </c>
      <c r="G42" s="287"/>
      <c r="K42" s="142"/>
    </row>
    <row r="43" spans="1:11" customFormat="1" ht="15.75" customHeight="1">
      <c r="A43" s="314" t="s">
        <v>14</v>
      </c>
      <c r="B43" s="322">
        <v>69335.802649999998</v>
      </c>
      <c r="C43" s="322">
        <v>0</v>
      </c>
      <c r="D43" s="322">
        <v>68605.641279000003</v>
      </c>
      <c r="E43" s="323">
        <v>0.98946920143571748</v>
      </c>
      <c r="F43" s="319">
        <v>5488.4513023200007</v>
      </c>
      <c r="K43" s="142"/>
    </row>
    <row r="44" spans="1:11" customFormat="1" ht="15.75" customHeight="1">
      <c r="A44" s="314" t="s">
        <v>352</v>
      </c>
      <c r="B44" s="322">
        <v>23694.360407</v>
      </c>
      <c r="C44" s="322">
        <v>0</v>
      </c>
      <c r="D44" s="322">
        <v>32002.072079500002</v>
      </c>
      <c r="E44" s="323">
        <v>1.4155846345528584</v>
      </c>
      <c r="F44" s="319">
        <v>1824.1189452699998</v>
      </c>
    </row>
    <row r="45" spans="1:11" customFormat="1" ht="15.75" customHeight="1">
      <c r="A45" s="314" t="s">
        <v>353</v>
      </c>
      <c r="B45" s="322">
        <v>107907.392889</v>
      </c>
      <c r="C45" s="322">
        <v>0</v>
      </c>
      <c r="D45" s="322">
        <v>1591.687068</v>
      </c>
      <c r="E45" s="323">
        <v>1.4750491373999784E-2</v>
      </c>
      <c r="F45" s="319">
        <v>127.33496544</v>
      </c>
    </row>
    <row r="46" spans="1:11" customFormat="1" ht="15.75" customHeight="1">
      <c r="A46" s="314" t="s">
        <v>354</v>
      </c>
      <c r="B46" s="322">
        <v>1040.1156067500001</v>
      </c>
      <c r="C46" s="322">
        <v>0</v>
      </c>
      <c r="D46" s="322">
        <v>571.96826586790007</v>
      </c>
      <c r="E46" s="323">
        <v>0.5499083584132558</v>
      </c>
      <c r="F46" s="319">
        <v>45.757461269432007</v>
      </c>
    </row>
    <row r="47" spans="1:11" s="247" customFormat="1" ht="15.75" customHeight="1">
      <c r="A47" s="317" t="s">
        <v>355</v>
      </c>
      <c r="B47" s="326">
        <v>921531.26150975574</v>
      </c>
      <c r="C47" s="326">
        <v>40874.931295221031</v>
      </c>
      <c r="D47" s="327">
        <v>592700.8944248138</v>
      </c>
      <c r="E47" s="328">
        <v>0.61585315935817075</v>
      </c>
      <c r="F47" s="327">
        <v>47416.071553985108</v>
      </c>
    </row>
    <row r="48" spans="1:11" s="247" customFormat="1" ht="15.75" customHeight="1">
      <c r="A48" s="313" t="s">
        <v>356</v>
      </c>
      <c r="B48" s="313"/>
      <c r="C48" s="313"/>
      <c r="D48" s="313"/>
      <c r="E48" s="329"/>
      <c r="F48" s="313"/>
    </row>
    <row r="49" spans="1:6" s="247" customFormat="1" ht="15.75" customHeight="1">
      <c r="A49" s="314" t="s">
        <v>357</v>
      </c>
      <c r="B49" s="324">
        <v>9097.8916300000001</v>
      </c>
      <c r="C49" s="324">
        <v>0</v>
      </c>
      <c r="D49" s="324">
        <v>4802.9693796718748</v>
      </c>
      <c r="E49" s="323">
        <v>0.52792114645927857</v>
      </c>
      <c r="F49" s="321">
        <v>384.23755037374997</v>
      </c>
    </row>
    <row r="50" spans="1:6" s="247" customFormat="1" ht="15.75" customHeight="1">
      <c r="A50" s="314" t="s">
        <v>358</v>
      </c>
      <c r="B50" s="324">
        <v>1119.275075</v>
      </c>
      <c r="C50" s="324">
        <v>0</v>
      </c>
      <c r="D50" s="324">
        <v>1678.9126125</v>
      </c>
      <c r="E50" s="323">
        <v>1.5</v>
      </c>
      <c r="F50" s="321">
        <v>134.31300899999999</v>
      </c>
    </row>
    <row r="51" spans="1:6" s="247" customFormat="1" ht="15.75" customHeight="1">
      <c r="A51" s="314" t="s">
        <v>359</v>
      </c>
      <c r="B51" s="324">
        <v>25250.867652387526</v>
      </c>
      <c r="C51" s="324">
        <v>0</v>
      </c>
      <c r="D51" s="330">
        <v>27218.526784962523</v>
      </c>
      <c r="E51" s="323">
        <v>1.0779244166839135</v>
      </c>
      <c r="F51" s="321">
        <v>2177.4821427970019</v>
      </c>
    </row>
    <row r="52" spans="1:6" s="247" customFormat="1" ht="15.75" customHeight="1">
      <c r="A52" s="317" t="s">
        <v>360</v>
      </c>
      <c r="B52" s="326">
        <v>35468.034357387529</v>
      </c>
      <c r="C52" s="336">
        <v>0</v>
      </c>
      <c r="D52" s="327">
        <v>33700.408777134398</v>
      </c>
      <c r="E52" s="328">
        <v>0.95016285474289452</v>
      </c>
      <c r="F52" s="327">
        <v>2696.0327021707517</v>
      </c>
    </row>
    <row r="53" spans="1:6" s="247" customFormat="1" ht="15.75" customHeight="1">
      <c r="A53" s="317" t="s">
        <v>361</v>
      </c>
      <c r="B53" s="317"/>
      <c r="C53" s="317"/>
      <c r="D53" s="327">
        <v>76097.002133124988</v>
      </c>
      <c r="E53" s="328"/>
      <c r="F53" s="327">
        <v>6087.7601706499991</v>
      </c>
    </row>
    <row r="54" spans="1:6" s="247" customFormat="1" ht="15.75" customHeight="1">
      <c r="A54" s="317" t="s">
        <v>21</v>
      </c>
      <c r="B54" s="326">
        <v>956999.29586714332</v>
      </c>
      <c r="C54" s="326">
        <v>40874.931295221031</v>
      </c>
      <c r="D54" s="327">
        <v>702498.30533507315</v>
      </c>
      <c r="E54" s="328">
        <v>0.70399483844046551</v>
      </c>
      <c r="F54" s="331">
        <v>56199.864426805856</v>
      </c>
    </row>
    <row r="55" spans="1:6">
      <c r="A55" s="245"/>
      <c r="B55" s="245"/>
      <c r="C55" s="245"/>
    </row>
    <row r="56" spans="1:6">
      <c r="A56" s="245"/>
      <c r="B56" s="245"/>
      <c r="C56" s="245"/>
    </row>
    <row r="57" spans="1:6">
      <c r="A57" s="245"/>
      <c r="B57" s="245"/>
      <c r="C57" s="245"/>
    </row>
    <row r="58" spans="1:6">
      <c r="A58" s="245"/>
      <c r="B58" s="245"/>
      <c r="C58" s="245"/>
    </row>
    <row r="59" spans="1:6">
      <c r="A59" s="245"/>
      <c r="B59" s="245"/>
      <c r="C59" s="245"/>
    </row>
    <row r="60" spans="1:6">
      <c r="A60" s="245"/>
      <c r="B60" s="245"/>
      <c r="C60" s="245"/>
    </row>
    <row r="61" spans="1:6">
      <c r="A61" s="245"/>
      <c r="B61" s="245"/>
      <c r="C61" s="245"/>
    </row>
    <row r="62" spans="1:6">
      <c r="A62" s="245"/>
      <c r="B62" s="245"/>
      <c r="C62" s="245"/>
    </row>
    <row r="63" spans="1:6">
      <c r="A63" s="245"/>
      <c r="B63" s="245"/>
      <c r="C63" s="245"/>
    </row>
    <row r="64" spans="1:6">
      <c r="A64" s="245"/>
      <c r="B64" s="245"/>
      <c r="C64" s="245"/>
    </row>
    <row r="65" spans="1:3">
      <c r="A65" s="245"/>
      <c r="B65" s="245"/>
      <c r="C65" s="245"/>
    </row>
    <row r="66" spans="1:3">
      <c r="A66" s="245"/>
      <c r="B66" s="245"/>
      <c r="C66" s="245"/>
    </row>
    <row r="67" spans="1:3">
      <c r="A67" s="245"/>
      <c r="B67" s="245"/>
      <c r="C67" s="245"/>
    </row>
    <row r="68" spans="1:3">
      <c r="A68" s="245"/>
      <c r="B68" s="245"/>
      <c r="C68" s="245"/>
    </row>
    <row r="69" spans="1:3">
      <c r="A69" s="245"/>
      <c r="B69" s="245"/>
      <c r="C69" s="245"/>
    </row>
    <row r="70" spans="1:3">
      <c r="A70" s="245"/>
      <c r="B70" s="245"/>
      <c r="C70" s="245"/>
    </row>
    <row r="71" spans="1:3">
      <c r="A71" s="245"/>
      <c r="B71" s="245"/>
      <c r="C71" s="245"/>
    </row>
    <row r="72" spans="1:3">
      <c r="A72" s="245"/>
      <c r="B72" s="245"/>
      <c r="C72" s="245"/>
    </row>
    <row r="73" spans="1:3">
      <c r="A73" s="245"/>
      <c r="B73" s="245"/>
      <c r="C73" s="245"/>
    </row>
    <row r="74" spans="1:3">
      <c r="A74" s="245"/>
      <c r="B74" s="245"/>
      <c r="C74" s="245"/>
    </row>
    <row r="75" spans="1:3">
      <c r="A75" s="245"/>
      <c r="B75" s="245"/>
      <c r="C75" s="245"/>
    </row>
    <row r="76" spans="1:3">
      <c r="A76" s="245"/>
      <c r="B76" s="245"/>
      <c r="C76" s="245"/>
    </row>
    <row r="77" spans="1:3">
      <c r="A77" s="245"/>
      <c r="B77" s="245"/>
      <c r="C77" s="245"/>
    </row>
    <row r="78" spans="1:3">
      <c r="A78" s="245"/>
      <c r="B78" s="245"/>
      <c r="C78" s="245"/>
    </row>
    <row r="79" spans="1:3">
      <c r="A79" s="245"/>
      <c r="B79" s="245"/>
      <c r="C79" s="245"/>
    </row>
    <row r="80" spans="1:3">
      <c r="A80" s="245"/>
      <c r="B80" s="245"/>
      <c r="C80" s="245"/>
    </row>
    <row r="81" spans="1:3">
      <c r="A81" s="245"/>
      <c r="B81" s="245"/>
      <c r="C81" s="245"/>
    </row>
    <row r="82" spans="1:3">
      <c r="A82" s="245"/>
      <c r="B82" s="245"/>
      <c r="C82" s="245"/>
    </row>
    <row r="83" spans="1:3">
      <c r="A83" s="245"/>
      <c r="B83" s="245"/>
      <c r="C83" s="245"/>
    </row>
    <row r="84" spans="1:3">
      <c r="A84" s="245"/>
      <c r="B84" s="245"/>
      <c r="C84" s="245"/>
    </row>
    <row r="85" spans="1:3">
      <c r="A85" s="245"/>
      <c r="B85" s="245"/>
      <c r="C85" s="245"/>
    </row>
  </sheetData>
  <mergeCells count="2">
    <mergeCell ref="B30:C30"/>
    <mergeCell ref="B3:C3"/>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M72"/>
  <sheetViews>
    <sheetView showGridLines="0" zoomScaleNormal="100" zoomScaleSheetLayoutView="100" workbookViewId="0"/>
  </sheetViews>
  <sheetFormatPr defaultRowHeight="12.75"/>
  <cols>
    <col min="1" max="1" width="37.85546875" style="247" customWidth="1"/>
    <col min="2" max="3" width="12.140625" style="247" customWidth="1"/>
    <col min="4" max="4" width="13.28515625" style="247" customWidth="1"/>
    <col min="5" max="11" width="12.140625" style="247" customWidth="1"/>
    <col min="12" max="16384" width="9.140625" style="247"/>
  </cols>
  <sheetData>
    <row r="1" spans="1:13">
      <c r="A1" s="247" t="s">
        <v>367</v>
      </c>
      <c r="B1" s="260"/>
    </row>
    <row r="2" spans="1:13">
      <c r="A2" s="260"/>
      <c r="B2" s="260"/>
    </row>
    <row r="3" spans="1:13" ht="17.25" customHeight="1">
      <c r="A3" s="302"/>
      <c r="B3" s="611" t="s">
        <v>368</v>
      </c>
      <c r="C3" s="611"/>
      <c r="D3" s="611"/>
      <c r="E3" s="611"/>
      <c r="F3" s="611"/>
      <c r="G3" s="611"/>
      <c r="H3" s="611"/>
      <c r="I3" s="611"/>
      <c r="J3" s="302"/>
      <c r="K3" s="302"/>
    </row>
    <row r="4" spans="1:13" ht="3" customHeight="1">
      <c r="A4" s="302"/>
      <c r="B4" s="337"/>
      <c r="C4" s="337"/>
      <c r="D4" s="337"/>
      <c r="E4" s="337"/>
      <c r="F4" s="337"/>
      <c r="G4" s="337"/>
      <c r="H4" s="337"/>
      <c r="I4" s="337"/>
      <c r="J4" s="338"/>
      <c r="K4" s="338"/>
    </row>
    <row r="5" spans="1:13" ht="41.25" customHeight="1" thickBot="1">
      <c r="A5" s="348" t="s">
        <v>369</v>
      </c>
      <c r="B5" s="349" t="s">
        <v>346</v>
      </c>
      <c r="C5" s="349" t="s">
        <v>347</v>
      </c>
      <c r="D5" s="350" t="s">
        <v>348</v>
      </c>
      <c r="E5" s="350" t="s">
        <v>349</v>
      </c>
      <c r="F5" s="350" t="s">
        <v>76</v>
      </c>
      <c r="G5" s="350" t="s">
        <v>350</v>
      </c>
      <c r="H5" s="349" t="s">
        <v>164</v>
      </c>
      <c r="I5" s="349" t="s">
        <v>351</v>
      </c>
      <c r="J5" s="349" t="s">
        <v>370</v>
      </c>
      <c r="K5" s="349" t="s">
        <v>371</v>
      </c>
    </row>
    <row r="6" spans="1:13" ht="15.75" customHeight="1" thickTop="1">
      <c r="A6" s="313" t="s">
        <v>345</v>
      </c>
      <c r="B6" s="313"/>
      <c r="C6" s="313"/>
      <c r="D6" s="319"/>
      <c r="E6" s="319"/>
      <c r="F6" s="320"/>
      <c r="G6" s="320"/>
    </row>
    <row r="7" spans="1:13" ht="15.75" customHeight="1">
      <c r="A7" s="314" t="s">
        <v>372</v>
      </c>
      <c r="B7" s="322">
        <v>0</v>
      </c>
      <c r="C7" s="322">
        <v>0</v>
      </c>
      <c r="D7" s="322">
        <v>0</v>
      </c>
      <c r="E7" s="322">
        <v>0</v>
      </c>
      <c r="F7" s="322">
        <v>55.715034355460389</v>
      </c>
      <c r="G7" s="322">
        <v>694.26603048112986</v>
      </c>
      <c r="H7" s="322">
        <v>4038.533737479604</v>
      </c>
      <c r="I7" s="322">
        <v>184.5501171712709</v>
      </c>
      <c r="J7" s="322">
        <v>0</v>
      </c>
      <c r="K7" s="322">
        <v>4973.0649194874659</v>
      </c>
    </row>
    <row r="8" spans="1:13" ht="15.75" customHeight="1">
      <c r="A8" s="314" t="s">
        <v>373</v>
      </c>
      <c r="B8" s="322">
        <v>21060</v>
      </c>
      <c r="C8" s="322">
        <v>0</v>
      </c>
      <c r="D8" s="322">
        <v>0</v>
      </c>
      <c r="E8" s="322">
        <v>108792</v>
      </c>
      <c r="F8" s="322">
        <v>25385.87161264</v>
      </c>
      <c r="G8" s="322">
        <v>485.30248942791866</v>
      </c>
      <c r="H8" s="322">
        <v>2717.7150106926915</v>
      </c>
      <c r="I8" s="322">
        <v>84.451546310330201</v>
      </c>
      <c r="J8" s="322">
        <v>0</v>
      </c>
      <c r="K8" s="322">
        <v>158525.34065907093</v>
      </c>
      <c r="M8" s="339"/>
    </row>
    <row r="9" spans="1:13" ht="15.75" customHeight="1">
      <c r="A9" s="314" t="s">
        <v>148</v>
      </c>
      <c r="B9" s="322">
        <v>0</v>
      </c>
      <c r="C9" s="322">
        <v>0</v>
      </c>
      <c r="D9" s="322">
        <v>0</v>
      </c>
      <c r="E9" s="322">
        <v>0</v>
      </c>
      <c r="F9" s="322">
        <v>65057.217749732008</v>
      </c>
      <c r="G9" s="322">
        <v>1346.3946500669042</v>
      </c>
      <c r="H9" s="322">
        <v>12733.596622255582</v>
      </c>
      <c r="I9" s="322">
        <v>759.36690786910549</v>
      </c>
      <c r="J9" s="322">
        <v>0</v>
      </c>
      <c r="K9" s="322">
        <v>79896.575929923594</v>
      </c>
      <c r="L9" s="268"/>
      <c r="M9" s="268"/>
    </row>
    <row r="10" spans="1:13" ht="15.75" customHeight="1">
      <c r="A10" s="314" t="s">
        <v>374</v>
      </c>
      <c r="B10" s="322">
        <v>0</v>
      </c>
      <c r="C10" s="324">
        <v>29.052575000000001</v>
      </c>
      <c r="D10" s="322">
        <v>0</v>
      </c>
      <c r="E10" s="322">
        <v>0.362653</v>
      </c>
      <c r="F10" s="322">
        <v>0</v>
      </c>
      <c r="G10" s="322">
        <v>39531.212850710624</v>
      </c>
      <c r="H10" s="322">
        <v>256205.01204558086</v>
      </c>
      <c r="I10" s="322">
        <v>18838.487211122636</v>
      </c>
      <c r="J10" s="322">
        <v>0</v>
      </c>
      <c r="K10" s="322">
        <v>314604.12733541412</v>
      </c>
      <c r="L10" s="268"/>
      <c r="M10" s="268"/>
    </row>
    <row r="11" spans="1:13" ht="15.75" customHeight="1">
      <c r="A11" s="314" t="s">
        <v>296</v>
      </c>
      <c r="B11" s="322">
        <v>3508.5555549999999</v>
      </c>
      <c r="C11" s="324">
        <v>1754.4642570000001</v>
      </c>
      <c r="D11" s="322">
        <v>0</v>
      </c>
      <c r="E11" s="322">
        <v>0</v>
      </c>
      <c r="F11" s="322">
        <v>6805.9660872431723</v>
      </c>
      <c r="G11" s="322">
        <v>769.28072358418922</v>
      </c>
      <c r="H11" s="322">
        <v>12825.534515583875</v>
      </c>
      <c r="I11" s="322">
        <v>49.472507858340038</v>
      </c>
      <c r="J11" s="322">
        <v>0</v>
      </c>
      <c r="K11" s="322">
        <v>25713.273646269579</v>
      </c>
      <c r="L11" s="268"/>
      <c r="M11" s="268"/>
    </row>
    <row r="12" spans="1:13" ht="15.75" customHeight="1">
      <c r="A12" s="314" t="s">
        <v>297</v>
      </c>
      <c r="B12" s="322">
        <v>0</v>
      </c>
      <c r="C12" s="324">
        <v>0</v>
      </c>
      <c r="D12" s="322">
        <v>0</v>
      </c>
      <c r="E12" s="322">
        <v>0</v>
      </c>
      <c r="F12" s="322">
        <v>3680.2451841676211</v>
      </c>
      <c r="G12" s="322">
        <v>1384.4326597774373</v>
      </c>
      <c r="H12" s="322">
        <v>18657.256253692685</v>
      </c>
      <c r="I12" s="322">
        <v>11.965719379152558</v>
      </c>
      <c r="J12" s="322">
        <v>0</v>
      </c>
      <c r="K12" s="322">
        <v>23733.899817016896</v>
      </c>
      <c r="L12" s="268"/>
      <c r="M12" s="268"/>
    </row>
    <row r="13" spans="1:13" ht="15.75" customHeight="1">
      <c r="A13" s="314" t="s">
        <v>375</v>
      </c>
      <c r="B13" s="322">
        <v>45</v>
      </c>
      <c r="C13" s="324">
        <v>3233.8456769999998</v>
      </c>
      <c r="D13" s="322">
        <v>277.78236700000002</v>
      </c>
      <c r="E13" s="322">
        <v>0</v>
      </c>
      <c r="F13" s="322">
        <v>24.520413242918131</v>
      </c>
      <c r="G13" s="322">
        <v>618.70138740359732</v>
      </c>
      <c r="H13" s="322">
        <v>3341.9165321494711</v>
      </c>
      <c r="I13" s="322">
        <v>252.33780344096229</v>
      </c>
      <c r="J13" s="322">
        <v>0</v>
      </c>
      <c r="K13" s="322">
        <v>7794.1041802369491</v>
      </c>
      <c r="L13" s="268"/>
      <c r="M13" s="268"/>
    </row>
    <row r="14" spans="1:13" ht="15.75" customHeight="1">
      <c r="A14" s="340" t="s">
        <v>376</v>
      </c>
      <c r="B14" s="322">
        <v>0</v>
      </c>
      <c r="C14" s="322">
        <v>0</v>
      </c>
      <c r="D14" s="322">
        <v>0</v>
      </c>
      <c r="E14" s="322">
        <v>0</v>
      </c>
      <c r="F14" s="322">
        <v>4763.7945106785701</v>
      </c>
      <c r="G14" s="322">
        <v>2305.3341051747334</v>
      </c>
      <c r="H14" s="322">
        <v>73801.181646871133</v>
      </c>
      <c r="I14" s="322">
        <v>991.38319424894144</v>
      </c>
      <c r="J14" s="322">
        <v>0</v>
      </c>
      <c r="K14" s="322">
        <v>81861.693456973386</v>
      </c>
      <c r="L14" s="268"/>
      <c r="M14" s="268"/>
    </row>
    <row r="15" spans="1:13" ht="15.75" customHeight="1">
      <c r="A15" s="314" t="s">
        <v>150</v>
      </c>
      <c r="B15" s="322">
        <v>0</v>
      </c>
      <c r="C15" s="322">
        <v>971.60444800000005</v>
      </c>
      <c r="D15" s="322">
        <v>0</v>
      </c>
      <c r="E15" s="322">
        <v>0</v>
      </c>
      <c r="F15" s="322">
        <v>1889.5543281594737</v>
      </c>
      <c r="G15" s="322">
        <v>2609.9420676992877</v>
      </c>
      <c r="H15" s="322">
        <v>10428.955657244082</v>
      </c>
      <c r="I15" s="322">
        <v>141.24936269608304</v>
      </c>
      <c r="J15" s="322">
        <v>0</v>
      </c>
      <c r="K15" s="322">
        <v>16041.305863798925</v>
      </c>
      <c r="L15" s="268"/>
      <c r="M15" s="268"/>
    </row>
    <row r="16" spans="1:13" ht="15.75" customHeight="1">
      <c r="A16" s="314" t="s">
        <v>149</v>
      </c>
      <c r="B16" s="322">
        <v>0</v>
      </c>
      <c r="C16" s="322">
        <v>0</v>
      </c>
      <c r="D16" s="322">
        <v>0</v>
      </c>
      <c r="E16" s="322">
        <v>0</v>
      </c>
      <c r="F16" s="322">
        <v>561.68934461983781</v>
      </c>
      <c r="G16" s="322">
        <v>528.36324866385428</v>
      </c>
      <c r="H16" s="322">
        <v>4442.2169982346386</v>
      </c>
      <c r="I16" s="322">
        <v>15.975248525479529</v>
      </c>
      <c r="J16" s="322">
        <v>0</v>
      </c>
      <c r="K16" s="322">
        <v>5548.2448400438097</v>
      </c>
      <c r="L16" s="268"/>
      <c r="M16" s="268"/>
    </row>
    <row r="17" spans="1:13" ht="15.75" customHeight="1">
      <c r="A17" s="314" t="s">
        <v>377</v>
      </c>
      <c r="B17" s="322">
        <v>0</v>
      </c>
      <c r="C17" s="322">
        <v>0</v>
      </c>
      <c r="D17" s="322">
        <v>0</v>
      </c>
      <c r="E17" s="322">
        <v>0</v>
      </c>
      <c r="F17" s="322">
        <v>20196.225156905424</v>
      </c>
      <c r="G17" s="322">
        <v>3018.6501014358173</v>
      </c>
      <c r="H17" s="322">
        <v>31628.861778045361</v>
      </c>
      <c r="I17" s="322">
        <v>1397.6883313777025</v>
      </c>
      <c r="J17" s="322">
        <v>0</v>
      </c>
      <c r="K17" s="322">
        <v>56241.425367764306</v>
      </c>
      <c r="L17" s="268"/>
      <c r="M17" s="268"/>
    </row>
    <row r="18" spans="1:13" ht="15.75" customHeight="1">
      <c r="A18" s="314" t="s">
        <v>14</v>
      </c>
      <c r="B18" s="322">
        <v>0</v>
      </c>
      <c r="C18" s="322">
        <v>0</v>
      </c>
      <c r="D18" s="322">
        <v>0</v>
      </c>
      <c r="E18" s="322">
        <v>0</v>
      </c>
      <c r="F18" s="322">
        <v>0</v>
      </c>
      <c r="G18" s="322">
        <v>0</v>
      </c>
      <c r="H18" s="322">
        <v>0</v>
      </c>
      <c r="I18" s="322">
        <v>0</v>
      </c>
      <c r="J18" s="341">
        <v>44292.890425229998</v>
      </c>
      <c r="K18" s="322">
        <v>44292.890425229998</v>
      </c>
      <c r="L18" s="268"/>
      <c r="M18" s="268"/>
    </row>
    <row r="19" spans="1:13" ht="15.75" customHeight="1">
      <c r="A19" s="314" t="s">
        <v>378</v>
      </c>
      <c r="B19" s="322">
        <v>0</v>
      </c>
      <c r="C19" s="322">
        <v>0</v>
      </c>
      <c r="D19" s="322">
        <v>0</v>
      </c>
      <c r="E19" s="322">
        <v>0</v>
      </c>
      <c r="F19" s="322">
        <v>0</v>
      </c>
      <c r="G19" s="322">
        <v>0</v>
      </c>
      <c r="H19" s="322">
        <v>0</v>
      </c>
      <c r="I19" s="322">
        <v>0</v>
      </c>
      <c r="J19" s="341">
        <v>63318.193220000001</v>
      </c>
      <c r="K19" s="322">
        <v>63318.193220000001</v>
      </c>
      <c r="L19" s="268"/>
      <c r="M19" s="268"/>
    </row>
    <row r="20" spans="1:13" ht="15.75" customHeight="1">
      <c r="A20" s="314" t="s">
        <v>379</v>
      </c>
      <c r="B20" s="322">
        <v>0</v>
      </c>
      <c r="C20" s="322">
        <v>0</v>
      </c>
      <c r="D20" s="322">
        <v>0</v>
      </c>
      <c r="E20" s="322">
        <v>0</v>
      </c>
      <c r="F20" s="322">
        <v>0</v>
      </c>
      <c r="G20" s="322">
        <v>0</v>
      </c>
      <c r="H20" s="322">
        <v>0</v>
      </c>
      <c r="I20" s="322">
        <v>0</v>
      </c>
      <c r="J20" s="341">
        <v>23694.360407</v>
      </c>
      <c r="K20" s="322">
        <v>23694.360407</v>
      </c>
      <c r="L20" s="268"/>
      <c r="M20" s="268"/>
    </row>
    <row r="21" spans="1:13" ht="15.75" customHeight="1">
      <c r="A21" s="314" t="s">
        <v>354</v>
      </c>
      <c r="B21" s="322">
        <v>0</v>
      </c>
      <c r="C21" s="322">
        <v>0</v>
      </c>
      <c r="D21" s="322">
        <v>0</v>
      </c>
      <c r="E21" s="322">
        <v>0</v>
      </c>
      <c r="F21" s="322">
        <v>0</v>
      </c>
      <c r="G21" s="322">
        <v>0</v>
      </c>
      <c r="H21" s="322">
        <v>0</v>
      </c>
      <c r="I21" s="322">
        <v>0</v>
      </c>
      <c r="J21" s="341">
        <v>1026.173389</v>
      </c>
      <c r="K21" s="322">
        <v>1026.173389</v>
      </c>
      <c r="M21" s="268"/>
    </row>
    <row r="22" spans="1:13" ht="15.75" customHeight="1">
      <c r="A22" s="317" t="s">
        <v>355</v>
      </c>
      <c r="B22" s="342">
        <v>24613.555554999999</v>
      </c>
      <c r="C22" s="342">
        <v>5988.9669569999996</v>
      </c>
      <c r="D22" s="342">
        <v>277.78236700000002</v>
      </c>
      <c r="E22" s="342">
        <v>108792.362653</v>
      </c>
      <c r="F22" s="342">
        <v>128420.79942174449</v>
      </c>
      <c r="G22" s="342">
        <v>53291.880314425493</v>
      </c>
      <c r="H22" s="342">
        <v>430820.78079782997</v>
      </c>
      <c r="I22" s="342">
        <v>22726.927950000005</v>
      </c>
      <c r="J22" s="342">
        <v>132331.61744122999</v>
      </c>
      <c r="K22" s="342">
        <v>907264.67345722998</v>
      </c>
      <c r="L22" s="343"/>
    </row>
    <row r="23" spans="1:13">
      <c r="B23" s="322"/>
      <c r="C23" s="322"/>
      <c r="D23" s="322"/>
      <c r="E23" s="322"/>
      <c r="F23" s="322"/>
      <c r="G23" s="322"/>
      <c r="H23" s="322"/>
      <c r="I23" s="322"/>
      <c r="J23" s="343"/>
      <c r="K23" s="344"/>
      <c r="L23" s="343"/>
    </row>
    <row r="24" spans="1:13">
      <c r="G24" s="343"/>
      <c r="I24" s="345"/>
      <c r="J24" s="346"/>
      <c r="K24" s="347"/>
      <c r="L24" s="346"/>
      <c r="M24" s="345"/>
    </row>
    <row r="25" spans="1:13" ht="17.25" customHeight="1">
      <c r="A25" s="302"/>
      <c r="B25" s="611" t="s">
        <v>368</v>
      </c>
      <c r="C25" s="611"/>
      <c r="D25" s="611"/>
      <c r="E25" s="611"/>
      <c r="F25" s="611"/>
      <c r="G25" s="611"/>
      <c r="H25" s="611"/>
      <c r="I25" s="611"/>
      <c r="J25" s="302"/>
      <c r="K25" s="302"/>
    </row>
    <row r="26" spans="1:13" ht="3" customHeight="1">
      <c r="A26" s="302"/>
      <c r="B26" s="337"/>
      <c r="C26" s="337"/>
      <c r="D26" s="337"/>
      <c r="E26" s="337"/>
      <c r="F26" s="337"/>
      <c r="G26" s="337"/>
      <c r="H26" s="337"/>
      <c r="I26" s="337"/>
      <c r="J26" s="338"/>
      <c r="K26" s="338"/>
    </row>
    <row r="27" spans="1:13" ht="41.25" customHeight="1" thickBot="1">
      <c r="A27" s="348" t="s">
        <v>362</v>
      </c>
      <c r="B27" s="349" t="s">
        <v>346</v>
      </c>
      <c r="C27" s="349" t="s">
        <v>347</v>
      </c>
      <c r="D27" s="350" t="s">
        <v>348</v>
      </c>
      <c r="E27" s="350" t="s">
        <v>349</v>
      </c>
      <c r="F27" s="350" t="s">
        <v>76</v>
      </c>
      <c r="G27" s="350" t="s">
        <v>350</v>
      </c>
      <c r="H27" s="349" t="s">
        <v>164</v>
      </c>
      <c r="I27" s="349" t="s">
        <v>351</v>
      </c>
      <c r="J27" s="349" t="s">
        <v>370</v>
      </c>
      <c r="K27" s="349" t="s">
        <v>371</v>
      </c>
    </row>
    <row r="28" spans="1:13" ht="15.75" customHeight="1" thickTop="1">
      <c r="A28" s="313" t="s">
        <v>345</v>
      </c>
      <c r="B28" s="313"/>
      <c r="C28" s="313"/>
      <c r="D28" s="319"/>
      <c r="E28" s="319"/>
      <c r="F28" s="320"/>
      <c r="G28" s="320"/>
    </row>
    <row r="29" spans="1:13" ht="15.75" customHeight="1">
      <c r="A29" s="314" t="s">
        <v>372</v>
      </c>
      <c r="B29" s="322">
        <v>0</v>
      </c>
      <c r="C29" s="322">
        <v>0</v>
      </c>
      <c r="D29" s="322">
        <v>0</v>
      </c>
      <c r="E29" s="322">
        <v>0</v>
      </c>
      <c r="F29" s="322">
        <v>313.83155642091202</v>
      </c>
      <c r="G29" s="322">
        <v>573.32900324936804</v>
      </c>
      <c r="H29" s="322">
        <v>2879.2846392521346</v>
      </c>
      <c r="I29" s="322">
        <v>92.271384999999995</v>
      </c>
      <c r="J29" s="322">
        <v>0</v>
      </c>
      <c r="K29" s="322">
        <f>SUM(B29:J29)</f>
        <v>3858.7165839224144</v>
      </c>
    </row>
    <row r="30" spans="1:13" ht="15.75" customHeight="1">
      <c r="A30" s="314" t="s">
        <v>373</v>
      </c>
      <c r="B30" s="322">
        <v>37998.727298999998</v>
      </c>
      <c r="C30" s="322">
        <v>0</v>
      </c>
      <c r="D30" s="322">
        <v>0</v>
      </c>
      <c r="E30" s="322">
        <v>102307.23238099999</v>
      </c>
      <c r="F30" s="322">
        <v>24968.31564677395</v>
      </c>
      <c r="G30" s="322">
        <v>518.19976529944631</v>
      </c>
      <c r="H30" s="322">
        <v>232.315943697824</v>
      </c>
      <c r="I30" s="322">
        <v>1591.4430440000001</v>
      </c>
      <c r="J30" s="322">
        <v>0</v>
      </c>
      <c r="K30" s="322">
        <f t="shared" ref="K30:K43" si="0">SUM(B30:J30)</f>
        <v>167616.23407977124</v>
      </c>
      <c r="M30" s="339"/>
    </row>
    <row r="31" spans="1:13" ht="15.75" customHeight="1">
      <c r="A31" s="314" t="s">
        <v>148</v>
      </c>
      <c r="B31" s="322">
        <v>0</v>
      </c>
      <c r="C31" s="322">
        <v>0</v>
      </c>
      <c r="D31" s="322">
        <v>0</v>
      </c>
      <c r="E31" s="322">
        <v>0</v>
      </c>
      <c r="F31" s="322">
        <v>42314.339667345332</v>
      </c>
      <c r="G31" s="322">
        <v>994.30383168109643</v>
      </c>
      <c r="H31" s="322">
        <v>18388.507952200271</v>
      </c>
      <c r="I31" s="322">
        <v>644.73455200000001</v>
      </c>
      <c r="J31" s="322">
        <v>0</v>
      </c>
      <c r="K31" s="322">
        <f t="shared" si="0"/>
        <v>62341.886003226704</v>
      </c>
      <c r="L31" s="268"/>
      <c r="M31" s="268"/>
    </row>
    <row r="32" spans="1:13" ht="15.75" customHeight="1">
      <c r="A32" s="314" t="s">
        <v>374</v>
      </c>
      <c r="B32" s="322">
        <v>0</v>
      </c>
      <c r="C32" s="324">
        <v>0</v>
      </c>
      <c r="D32" s="322">
        <v>0</v>
      </c>
      <c r="E32" s="322">
        <v>0</v>
      </c>
      <c r="F32" s="322">
        <v>0</v>
      </c>
      <c r="G32" s="322">
        <v>49463.44386634593</v>
      </c>
      <c r="H32" s="322">
        <v>235666.60073215736</v>
      </c>
      <c r="I32" s="322">
        <v>22523.170808999999</v>
      </c>
      <c r="J32" s="322">
        <v>0</v>
      </c>
      <c r="K32" s="322">
        <f t="shared" si="0"/>
        <v>307653.21540750324</v>
      </c>
      <c r="L32" s="268"/>
      <c r="M32" s="268"/>
    </row>
    <row r="33" spans="1:13" ht="15.75" customHeight="1">
      <c r="A33" s="314" t="s">
        <v>296</v>
      </c>
      <c r="B33" s="322">
        <v>0</v>
      </c>
      <c r="C33" s="324">
        <v>65.847928999999993</v>
      </c>
      <c r="D33" s="322">
        <v>0</v>
      </c>
      <c r="E33" s="322">
        <v>0</v>
      </c>
      <c r="F33" s="322">
        <v>12124.716101500388</v>
      </c>
      <c r="G33" s="322">
        <v>1108.0607446596455</v>
      </c>
      <c r="H33" s="322">
        <v>9911.9993574902564</v>
      </c>
      <c r="I33" s="322">
        <v>15.544466</v>
      </c>
      <c r="J33" s="322">
        <v>0</v>
      </c>
      <c r="K33" s="322">
        <f t="shared" si="0"/>
        <v>23226.168598650289</v>
      </c>
      <c r="L33" s="268"/>
      <c r="M33" s="268"/>
    </row>
    <row r="34" spans="1:13" ht="15.75" customHeight="1">
      <c r="A34" s="314" t="s">
        <v>297</v>
      </c>
      <c r="B34" s="322">
        <v>0</v>
      </c>
      <c r="C34" s="324">
        <v>0</v>
      </c>
      <c r="D34" s="322">
        <v>0</v>
      </c>
      <c r="E34" s="322">
        <v>0</v>
      </c>
      <c r="F34" s="322">
        <v>24314.674573454755</v>
      </c>
      <c r="G34" s="322">
        <v>642.0140584868152</v>
      </c>
      <c r="H34" s="322">
        <v>634.6666805103996</v>
      </c>
      <c r="I34" s="322">
        <v>29.396024000000001</v>
      </c>
      <c r="J34" s="322">
        <v>0</v>
      </c>
      <c r="K34" s="322">
        <f t="shared" si="0"/>
        <v>25620.751336451973</v>
      </c>
      <c r="L34" s="268"/>
      <c r="M34" s="268"/>
    </row>
    <row r="35" spans="1:13" ht="15.75" customHeight="1">
      <c r="A35" s="314" t="s">
        <v>375</v>
      </c>
      <c r="B35" s="322">
        <v>28.060396000000001</v>
      </c>
      <c r="C35" s="324">
        <v>4714.6373560000002</v>
      </c>
      <c r="D35" s="322">
        <v>57.181846</v>
      </c>
      <c r="E35" s="322">
        <v>0</v>
      </c>
      <c r="F35" s="322">
        <v>98.208794764156039</v>
      </c>
      <c r="G35" s="322">
        <v>707.16988136494842</v>
      </c>
      <c r="H35" s="322">
        <v>2959.9431986555664</v>
      </c>
      <c r="I35" s="322">
        <v>30.338583</v>
      </c>
      <c r="J35" s="322">
        <v>0</v>
      </c>
      <c r="K35" s="322">
        <f t="shared" si="0"/>
        <v>8595.5400557846715</v>
      </c>
      <c r="L35" s="268"/>
      <c r="M35" s="268"/>
    </row>
    <row r="36" spans="1:13" ht="15.75" customHeight="1">
      <c r="A36" s="340" t="s">
        <v>376</v>
      </c>
      <c r="B36" s="322">
        <v>0</v>
      </c>
      <c r="C36" s="322">
        <v>0</v>
      </c>
      <c r="D36" s="322">
        <v>0</v>
      </c>
      <c r="E36" s="322">
        <v>0</v>
      </c>
      <c r="F36" s="322">
        <v>7558.2270199553732</v>
      </c>
      <c r="G36" s="322">
        <v>3777.0283229868091</v>
      </c>
      <c r="H36" s="322">
        <v>69808.384782580877</v>
      </c>
      <c r="I36" s="322">
        <v>1398.1270320000001</v>
      </c>
      <c r="J36" s="322">
        <v>0</v>
      </c>
      <c r="K36" s="322">
        <f t="shared" si="0"/>
        <v>82541.767157523063</v>
      </c>
      <c r="L36" s="268"/>
      <c r="M36" s="268"/>
    </row>
    <row r="37" spans="1:13" ht="15.75" customHeight="1">
      <c r="A37" s="314" t="s">
        <v>150</v>
      </c>
      <c r="B37" s="322">
        <v>0</v>
      </c>
      <c r="C37" s="322">
        <v>987.60765800000001</v>
      </c>
      <c r="D37" s="322">
        <v>0</v>
      </c>
      <c r="E37" s="322">
        <v>0</v>
      </c>
      <c r="F37" s="322">
        <v>10793.116785674449</v>
      </c>
      <c r="G37" s="322">
        <v>2481.0565050593104</v>
      </c>
      <c r="H37" s="322">
        <v>2426.2373544583834</v>
      </c>
      <c r="I37" s="322">
        <v>825.91772300000002</v>
      </c>
      <c r="J37" s="322">
        <v>0</v>
      </c>
      <c r="K37" s="322">
        <f t="shared" si="0"/>
        <v>17513.936026192143</v>
      </c>
      <c r="L37" s="268"/>
      <c r="M37" s="268"/>
    </row>
    <row r="38" spans="1:13" ht="15.75" customHeight="1">
      <c r="A38" s="314" t="s">
        <v>149</v>
      </c>
      <c r="B38" s="322">
        <v>0</v>
      </c>
      <c r="C38" s="322">
        <v>0</v>
      </c>
      <c r="D38" s="322">
        <v>0</v>
      </c>
      <c r="E38" s="322">
        <v>0</v>
      </c>
      <c r="F38" s="322">
        <v>15164.839417305584</v>
      </c>
      <c r="G38" s="322">
        <v>221.73653390232539</v>
      </c>
      <c r="H38" s="322">
        <v>4568.1921513586094</v>
      </c>
      <c r="I38" s="322">
        <v>0.96834200000000004</v>
      </c>
      <c r="J38" s="322">
        <v>0</v>
      </c>
      <c r="K38" s="322">
        <f t="shared" si="0"/>
        <v>19955.736444566519</v>
      </c>
      <c r="L38" s="268"/>
      <c r="M38" s="268"/>
    </row>
    <row r="39" spans="1:13" ht="15.75" customHeight="1">
      <c r="A39" s="314" t="s">
        <v>377</v>
      </c>
      <c r="B39" s="322">
        <v>0</v>
      </c>
      <c r="C39" s="322">
        <v>0</v>
      </c>
      <c r="D39" s="322">
        <v>0</v>
      </c>
      <c r="E39" s="322">
        <v>0</v>
      </c>
      <c r="F39" s="322">
        <v>39414.197950497932</v>
      </c>
      <c r="G39" s="322">
        <v>3201.5823387973064</v>
      </c>
      <c r="H39" s="322">
        <v>13289.086616112398</v>
      </c>
      <c r="I39" s="322">
        <v>1250.179412</v>
      </c>
      <c r="J39" s="322">
        <v>0</v>
      </c>
      <c r="K39" s="322">
        <f t="shared" si="0"/>
        <v>57155.046317407636</v>
      </c>
      <c r="L39" s="268"/>
      <c r="M39" s="268"/>
    </row>
    <row r="40" spans="1:13" ht="15.75" customHeight="1">
      <c r="A40" s="314" t="s">
        <v>14</v>
      </c>
      <c r="B40" s="322">
        <v>0</v>
      </c>
      <c r="C40" s="322">
        <v>0</v>
      </c>
      <c r="D40" s="322">
        <v>0</v>
      </c>
      <c r="E40" s="322">
        <v>0</v>
      </c>
      <c r="F40" s="322">
        <v>0</v>
      </c>
      <c r="G40" s="322">
        <v>0</v>
      </c>
      <c r="H40" s="322">
        <v>0</v>
      </c>
      <c r="I40" s="322">
        <v>0</v>
      </c>
      <c r="J40" s="324">
        <v>70028.036215</v>
      </c>
      <c r="K40" s="322">
        <f t="shared" si="0"/>
        <v>70028.036215</v>
      </c>
      <c r="L40" s="268"/>
      <c r="M40" s="268"/>
    </row>
    <row r="41" spans="1:13" ht="15.75" customHeight="1">
      <c r="A41" s="314" t="s">
        <v>378</v>
      </c>
      <c r="B41" s="322">
        <v>0</v>
      </c>
      <c r="C41" s="322">
        <v>0</v>
      </c>
      <c r="D41" s="322">
        <v>0</v>
      </c>
      <c r="E41" s="322">
        <v>0</v>
      </c>
      <c r="F41" s="322">
        <v>0</v>
      </c>
      <c r="G41" s="322">
        <v>0</v>
      </c>
      <c r="H41" s="322">
        <v>0</v>
      </c>
      <c r="I41" s="322">
        <v>0</v>
      </c>
      <c r="J41" s="324">
        <v>57512.438815000001</v>
      </c>
      <c r="K41" s="322">
        <f t="shared" si="0"/>
        <v>57512.438815000001</v>
      </c>
      <c r="L41" s="268"/>
      <c r="M41" s="268"/>
    </row>
    <row r="42" spans="1:13" ht="15.75" customHeight="1">
      <c r="A42" s="314" t="s">
        <v>379</v>
      </c>
      <c r="B42" s="322">
        <v>0</v>
      </c>
      <c r="C42" s="322">
        <v>0</v>
      </c>
      <c r="D42" s="322">
        <v>0</v>
      </c>
      <c r="E42" s="322">
        <v>0</v>
      </c>
      <c r="F42" s="322">
        <v>0</v>
      </c>
      <c r="G42" s="322">
        <v>0</v>
      </c>
      <c r="H42" s="322">
        <v>0</v>
      </c>
      <c r="I42" s="322">
        <v>0</v>
      </c>
      <c r="J42" s="324">
        <v>16245.360891</v>
      </c>
      <c r="K42" s="322">
        <f t="shared" si="0"/>
        <v>16245.360891</v>
      </c>
      <c r="L42" s="268"/>
      <c r="M42" s="268"/>
    </row>
    <row r="43" spans="1:13" ht="15.75" customHeight="1">
      <c r="A43" s="314" t="s">
        <v>354</v>
      </c>
      <c r="B43" s="322">
        <v>0</v>
      </c>
      <c r="C43" s="322">
        <v>0</v>
      </c>
      <c r="D43" s="322">
        <v>0</v>
      </c>
      <c r="E43" s="322">
        <v>0</v>
      </c>
      <c r="F43" s="322">
        <v>0</v>
      </c>
      <c r="G43" s="322">
        <v>0</v>
      </c>
      <c r="H43" s="322">
        <v>0</v>
      </c>
      <c r="I43" s="322">
        <v>0</v>
      </c>
      <c r="J43" s="324">
        <v>1069.9349999999999</v>
      </c>
      <c r="K43" s="322">
        <f t="shared" si="0"/>
        <v>1069.9349999999999</v>
      </c>
      <c r="L43" s="268"/>
      <c r="M43" s="268"/>
    </row>
    <row r="44" spans="1:13" ht="15.75" customHeight="1">
      <c r="A44" s="317" t="s">
        <v>355</v>
      </c>
      <c r="B44" s="342">
        <f>SUM(B29:B43)</f>
        <v>38026.787694999999</v>
      </c>
      <c r="C44" s="342">
        <f>SUM(C29:C43)</f>
        <v>5768.0929429999997</v>
      </c>
      <c r="D44" s="342">
        <f t="shared" ref="D44:J44" si="1">SUM(D29:D43)</f>
        <v>57.181846</v>
      </c>
      <c r="E44" s="342">
        <f t="shared" si="1"/>
        <v>102307.23238099999</v>
      </c>
      <c r="F44" s="342">
        <f t="shared" si="1"/>
        <v>177064.46751369283</v>
      </c>
      <c r="G44" s="342">
        <f t="shared" si="1"/>
        <v>63687.924851832999</v>
      </c>
      <c r="H44" s="342">
        <f t="shared" si="1"/>
        <v>360765.21940847405</v>
      </c>
      <c r="I44" s="342">
        <f t="shared" si="1"/>
        <v>28402.091372000003</v>
      </c>
      <c r="J44" s="342">
        <f t="shared" si="1"/>
        <v>144855.77092099999</v>
      </c>
      <c r="K44" s="342">
        <f>SUM(B44:J44)</f>
        <v>920934.76893200004</v>
      </c>
      <c r="L44" s="343"/>
    </row>
    <row r="45" spans="1:13">
      <c r="A45" s="260"/>
      <c r="B45" s="260"/>
    </row>
    <row r="46" spans="1:13">
      <c r="A46" s="260"/>
      <c r="B46" s="260"/>
    </row>
    <row r="47" spans="1:13">
      <c r="A47" s="260"/>
      <c r="B47" s="260"/>
    </row>
    <row r="48" spans="1:13">
      <c r="A48" s="262"/>
      <c r="B48" s="262"/>
    </row>
    <row r="49" spans="1:2">
      <c r="A49" s="260"/>
      <c r="B49" s="260"/>
    </row>
    <row r="50" spans="1:2">
      <c r="A50" s="260"/>
      <c r="B50" s="260"/>
    </row>
    <row r="51" spans="1:2">
      <c r="A51" s="260"/>
      <c r="B51" s="260"/>
    </row>
    <row r="52" spans="1:2">
      <c r="A52" s="260"/>
      <c r="B52" s="260"/>
    </row>
    <row r="53" spans="1:2">
      <c r="A53" s="260"/>
      <c r="B53" s="260"/>
    </row>
    <row r="54" spans="1:2">
      <c r="A54" s="260"/>
      <c r="B54" s="260"/>
    </row>
    <row r="55" spans="1:2">
      <c r="A55" s="260"/>
      <c r="B55" s="260"/>
    </row>
    <row r="56" spans="1:2">
      <c r="A56" s="260"/>
      <c r="B56" s="260"/>
    </row>
    <row r="57" spans="1:2">
      <c r="A57" s="260"/>
      <c r="B57" s="260"/>
    </row>
    <row r="58" spans="1:2">
      <c r="A58" s="259"/>
      <c r="B58" s="259"/>
    </row>
    <row r="59" spans="1:2">
      <c r="A59" s="260"/>
      <c r="B59" s="260"/>
    </row>
    <row r="60" spans="1:2">
      <c r="A60" s="259"/>
      <c r="B60" s="259"/>
    </row>
    <row r="61" spans="1:2">
      <c r="A61" s="259"/>
      <c r="B61" s="259"/>
    </row>
    <row r="62" spans="1:2">
      <c r="A62" s="260"/>
      <c r="B62" s="260"/>
    </row>
    <row r="63" spans="1:2">
      <c r="A63" s="260"/>
      <c r="B63" s="260"/>
    </row>
    <row r="64" spans="1:2">
      <c r="A64" s="260"/>
      <c r="B64" s="260"/>
    </row>
    <row r="65" spans="1:2">
      <c r="A65" s="260"/>
      <c r="B65" s="260"/>
    </row>
    <row r="66" spans="1:2">
      <c r="A66" s="260"/>
      <c r="B66" s="260"/>
    </row>
    <row r="67" spans="1:2">
      <c r="A67" s="259"/>
      <c r="B67" s="259"/>
    </row>
    <row r="68" spans="1:2">
      <c r="A68" s="257"/>
      <c r="B68" s="257"/>
    </row>
    <row r="69" spans="1:2">
      <c r="A69" s="260"/>
      <c r="B69" s="260"/>
    </row>
    <row r="70" spans="1:2">
      <c r="A70" s="260"/>
      <c r="B70" s="260"/>
    </row>
    <row r="71" spans="1:2">
      <c r="A71" s="260"/>
      <c r="B71" s="260"/>
    </row>
    <row r="72" spans="1:2">
      <c r="A72" s="260"/>
      <c r="B72" s="260"/>
    </row>
  </sheetData>
  <mergeCells count="2">
    <mergeCell ref="B3:I3"/>
    <mergeCell ref="B25:I25"/>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17"/>
  <sheetViews>
    <sheetView showGridLines="0" zoomScaleNormal="100" zoomScaleSheetLayoutView="100" workbookViewId="0"/>
  </sheetViews>
  <sheetFormatPr defaultRowHeight="12.75"/>
  <cols>
    <col min="1" max="1" width="39.140625" style="1" customWidth="1"/>
    <col min="2" max="3" width="12" style="1" bestFit="1" customWidth="1"/>
    <col min="4" max="5" width="9.7109375" style="1" customWidth="1"/>
    <col min="6" max="6" width="12" style="1" bestFit="1" customWidth="1"/>
    <col min="7" max="16384" width="9.140625" style="247"/>
  </cols>
  <sheetData>
    <row r="1" spans="1:14">
      <c r="A1" s="1" t="s">
        <v>385</v>
      </c>
    </row>
    <row r="2" spans="1:14" ht="12.75" customHeight="1"/>
    <row r="3" spans="1:14" s="1" customFormat="1" ht="15.75" customHeight="1">
      <c r="A3" s="302"/>
      <c r="B3" s="301"/>
      <c r="C3" s="301"/>
      <c r="D3" s="612" t="s">
        <v>382</v>
      </c>
      <c r="E3" s="612" t="s">
        <v>383</v>
      </c>
      <c r="F3" s="301"/>
      <c r="G3" s="247"/>
      <c r="H3" s="247"/>
      <c r="I3" s="351"/>
    </row>
    <row r="4" spans="1:14" s="1" customFormat="1" ht="15.75" customHeight="1" thickBot="1">
      <c r="A4" s="348" t="s">
        <v>340</v>
      </c>
      <c r="B4" s="354" t="s">
        <v>380</v>
      </c>
      <c r="C4" s="354" t="s">
        <v>381</v>
      </c>
      <c r="D4" s="613"/>
      <c r="E4" s="613"/>
      <c r="F4" s="354" t="s">
        <v>21</v>
      </c>
      <c r="G4" s="247"/>
      <c r="H4" s="247"/>
      <c r="I4" s="351"/>
    </row>
    <row r="5" spans="1:14" s="1" customFormat="1" ht="15.75" customHeight="1" thickTop="1">
      <c r="A5" s="313" t="s">
        <v>346</v>
      </c>
      <c r="B5" s="322">
        <v>21091.15537</v>
      </c>
      <c r="C5" s="322">
        <v>3522.8118369999997</v>
      </c>
      <c r="D5" s="322">
        <v>0</v>
      </c>
      <c r="E5" s="322">
        <v>0</v>
      </c>
      <c r="F5" s="322">
        <v>24613.967207000002</v>
      </c>
      <c r="G5" s="247"/>
      <c r="H5" s="247"/>
      <c r="I5" s="351"/>
    </row>
    <row r="6" spans="1:14" s="1" customFormat="1" ht="15.75" customHeight="1">
      <c r="A6" s="313" t="s">
        <v>347</v>
      </c>
      <c r="B6" s="322">
        <v>2648.40652</v>
      </c>
      <c r="C6" s="322">
        <v>1224.4813750000001</v>
      </c>
      <c r="D6" s="322">
        <v>2116.0790619999998</v>
      </c>
      <c r="E6" s="322">
        <v>0</v>
      </c>
      <c r="F6" s="322">
        <v>5988.9669569999996</v>
      </c>
      <c r="G6" s="247"/>
      <c r="H6" s="247"/>
      <c r="I6" s="351"/>
    </row>
    <row r="7" spans="1:14" s="1" customFormat="1" ht="15.75" customHeight="1">
      <c r="A7" s="313" t="s">
        <v>348</v>
      </c>
      <c r="B7" s="322">
        <v>228.186578</v>
      </c>
      <c r="C7" s="322">
        <v>46.636240000000001</v>
      </c>
      <c r="D7" s="322">
        <v>2.959549</v>
      </c>
      <c r="E7" s="322">
        <v>0</v>
      </c>
      <c r="F7" s="322">
        <v>277.78236699999997</v>
      </c>
      <c r="G7" s="247"/>
      <c r="H7" s="247"/>
      <c r="I7" s="351"/>
    </row>
    <row r="8" spans="1:14" s="1" customFormat="1" ht="15.75" customHeight="1">
      <c r="A8" s="313" t="s">
        <v>349</v>
      </c>
      <c r="B8" s="322">
        <v>108792.243837</v>
      </c>
      <c r="C8" s="352">
        <v>0</v>
      </c>
      <c r="D8" s="322">
        <v>0</v>
      </c>
      <c r="E8" s="322">
        <v>0</v>
      </c>
      <c r="F8" s="322">
        <v>108792.243837</v>
      </c>
      <c r="G8" s="247"/>
      <c r="H8" s="247"/>
      <c r="I8" s="351"/>
    </row>
    <row r="9" spans="1:14" s="1" customFormat="1" ht="15.75" customHeight="1">
      <c r="A9" s="313" t="s">
        <v>76</v>
      </c>
      <c r="B9" s="322">
        <v>57850.155041727368</v>
      </c>
      <c r="C9" s="341">
        <v>61637.966780326969</v>
      </c>
      <c r="D9" s="322">
        <v>8932.6777336903324</v>
      </c>
      <c r="E9" s="322">
        <v>0</v>
      </c>
      <c r="F9" s="322">
        <v>128420.79955574467</v>
      </c>
      <c r="G9" s="247"/>
      <c r="H9" s="247"/>
      <c r="I9" s="351"/>
    </row>
    <row r="10" spans="1:14" s="1" customFormat="1" ht="15.75" customHeight="1">
      <c r="A10" s="313" t="s">
        <v>350</v>
      </c>
      <c r="B10" s="322">
        <v>22914.40478833572</v>
      </c>
      <c r="C10" s="341">
        <v>15917.501307420209</v>
      </c>
      <c r="D10" s="322">
        <v>14459.974218669575</v>
      </c>
      <c r="E10" s="322">
        <v>0</v>
      </c>
      <c r="F10" s="322">
        <v>53291.8803144255</v>
      </c>
      <c r="G10" s="247"/>
      <c r="H10" s="247"/>
      <c r="I10" s="351"/>
    </row>
    <row r="11" spans="1:14" s="1" customFormat="1" ht="15.75" customHeight="1">
      <c r="A11" s="313" t="s">
        <v>164</v>
      </c>
      <c r="B11" s="322">
        <v>40958.2299929574</v>
      </c>
      <c r="C11" s="341">
        <v>113106.9584295872</v>
      </c>
      <c r="D11" s="322">
        <v>276755.5923752854</v>
      </c>
      <c r="E11" s="322">
        <v>0</v>
      </c>
      <c r="F11" s="322">
        <v>430820.78079782997</v>
      </c>
      <c r="G11" s="247"/>
      <c r="H11" s="247"/>
      <c r="I11" s="351"/>
    </row>
    <row r="12" spans="1:14" s="1" customFormat="1" ht="15.75" customHeight="1">
      <c r="A12" s="313" t="s">
        <v>351</v>
      </c>
      <c r="B12" s="322">
        <v>4704.4485317577764</v>
      </c>
      <c r="C12" s="341">
        <v>566.48647091599412</v>
      </c>
      <c r="D12" s="322">
        <v>17455.992813326233</v>
      </c>
      <c r="E12" s="322">
        <v>0</v>
      </c>
      <c r="F12" s="322">
        <v>22726.927816000003</v>
      </c>
      <c r="G12" s="247"/>
      <c r="H12" s="247"/>
      <c r="I12" s="351"/>
      <c r="J12" s="315"/>
      <c r="N12" s="4"/>
    </row>
    <row r="13" spans="1:14" s="1" customFormat="1" ht="15.75" customHeight="1">
      <c r="A13" s="313" t="s">
        <v>14</v>
      </c>
      <c r="B13" s="322">
        <v>0</v>
      </c>
      <c r="C13" s="352">
        <v>0</v>
      </c>
      <c r="D13" s="322">
        <v>0</v>
      </c>
      <c r="E13" s="322">
        <v>44292.890425229998</v>
      </c>
      <c r="F13" s="322">
        <v>44292.890425229998</v>
      </c>
      <c r="G13" s="247"/>
      <c r="H13" s="247"/>
      <c r="I13" s="351"/>
      <c r="N13" s="4"/>
    </row>
    <row r="14" spans="1:14" s="1" customFormat="1" ht="15.75" customHeight="1">
      <c r="A14" s="313" t="s">
        <v>352</v>
      </c>
      <c r="B14" s="322">
        <v>0</v>
      </c>
      <c r="C14" s="322">
        <v>0</v>
      </c>
      <c r="D14" s="322">
        <v>0</v>
      </c>
      <c r="E14" s="322">
        <v>23694.360407</v>
      </c>
      <c r="F14" s="322">
        <v>23694.360407</v>
      </c>
      <c r="G14" s="247"/>
      <c r="H14" s="247"/>
      <c r="I14" s="351"/>
    </row>
    <row r="15" spans="1:14" s="1" customFormat="1" ht="15.75" customHeight="1">
      <c r="A15" s="313" t="s">
        <v>353</v>
      </c>
      <c r="B15" s="322">
        <v>2019.886735069015</v>
      </c>
      <c r="C15" s="322">
        <v>54594.078506734397</v>
      </c>
      <c r="D15" s="322">
        <v>6704.0347581965843</v>
      </c>
      <c r="E15" s="322">
        <v>0</v>
      </c>
      <c r="F15" s="322">
        <v>63317.999999999993</v>
      </c>
      <c r="G15" s="247"/>
      <c r="H15" s="247"/>
      <c r="I15" s="351"/>
    </row>
    <row r="16" spans="1:14" s="1" customFormat="1" ht="15.75" customHeight="1">
      <c r="A16" s="313" t="s">
        <v>354</v>
      </c>
      <c r="B16" s="322">
        <v>877</v>
      </c>
      <c r="C16" s="322">
        <v>149</v>
      </c>
      <c r="D16" s="322">
        <v>0</v>
      </c>
      <c r="E16" s="322">
        <v>0</v>
      </c>
      <c r="F16" s="322">
        <v>1026</v>
      </c>
      <c r="G16" s="247"/>
      <c r="H16" s="247"/>
      <c r="I16" s="351"/>
    </row>
    <row r="17" spans="1:6" ht="15.75" customHeight="1">
      <c r="A17" s="317" t="s">
        <v>384</v>
      </c>
      <c r="B17" s="353">
        <v>262084.1173948473</v>
      </c>
      <c r="C17" s="353">
        <v>250765.92094698476</v>
      </c>
      <c r="D17" s="353">
        <v>326427.31051016814</v>
      </c>
      <c r="E17" s="353">
        <v>67987.250832229998</v>
      </c>
      <c r="F17" s="353">
        <v>907264.59968423005</v>
      </c>
    </row>
  </sheetData>
  <mergeCells count="2">
    <mergeCell ref="E3:E4"/>
    <mergeCell ref="D3:D4"/>
  </mergeCells>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42</vt:i4>
      </vt:variant>
    </vt:vector>
  </HeadingPairs>
  <TitlesOfParts>
    <vt:vector size="90" baseType="lpstr">
      <vt:lpstr>Disclaimer</vt:lpstr>
      <vt:lpstr>Index</vt:lpstr>
      <vt:lpstr>Table 1.1</vt:lpstr>
      <vt:lpstr>Table 3.1</vt:lpstr>
      <vt:lpstr>Table 3.2</vt:lpstr>
      <vt:lpstr>Table 3.4</vt:lpstr>
      <vt:lpstr>Table 3.5</vt:lpstr>
      <vt:lpstr>Table 3.6</vt:lpstr>
      <vt:lpstr>Table 3.7</vt:lpstr>
      <vt:lpstr>Table 3.8</vt:lpstr>
      <vt:lpstr>Table 3.10</vt:lpstr>
      <vt:lpstr>Table 4.2</vt:lpstr>
      <vt:lpstr>Table 4.3</vt:lpstr>
      <vt:lpstr>Table 4.4</vt:lpstr>
      <vt:lpstr>Table 4.6</vt:lpstr>
      <vt:lpstr>Table 4.7</vt:lpstr>
      <vt:lpstr>Table 4.8</vt:lpstr>
      <vt:lpstr>Table 4.10</vt:lpstr>
      <vt:lpstr>Table 4.11</vt:lpstr>
      <vt:lpstr>Table 4.14</vt:lpstr>
      <vt:lpstr>Table 4.15</vt:lpstr>
      <vt:lpstr>Table 4.16</vt:lpstr>
      <vt:lpstr>Table 4.17</vt:lpstr>
      <vt:lpstr>Table 4.18</vt:lpstr>
      <vt:lpstr>Table 4.19</vt:lpstr>
      <vt:lpstr>Table 4.22</vt:lpstr>
      <vt:lpstr>Table 5.2</vt:lpstr>
      <vt:lpstr>Table 5.3</vt:lpstr>
      <vt:lpstr>Table 5.4</vt:lpstr>
      <vt:lpstr>Table 5.5</vt:lpstr>
      <vt:lpstr>Table 5.6</vt:lpstr>
      <vt:lpstr>Table 5.7</vt:lpstr>
      <vt:lpstr>Table 5.8</vt:lpstr>
      <vt:lpstr>Table 5.9</vt:lpstr>
      <vt:lpstr>Table 5.10</vt:lpstr>
      <vt:lpstr>Table 5.11</vt:lpstr>
      <vt:lpstr>Table 5.12</vt:lpstr>
      <vt:lpstr>Table 6.3</vt:lpstr>
      <vt:lpstr>Table 6.4</vt:lpstr>
      <vt:lpstr>Table 6.5</vt:lpstr>
      <vt:lpstr>Table 6.6</vt:lpstr>
      <vt:lpstr>Table 6.8</vt:lpstr>
      <vt:lpstr>Table 6.9</vt:lpstr>
      <vt:lpstr>Table 6.10</vt:lpstr>
      <vt:lpstr>KFI old</vt:lpstr>
      <vt:lpstr>P&amp;L_Q (2) old</vt:lpstr>
      <vt:lpstr>FTE´S old</vt:lpstr>
      <vt:lpstr>LB_Q old</vt:lpstr>
      <vt:lpstr>'P&amp;L_Q (2) old'!curr_date</vt:lpstr>
      <vt:lpstr>'P&amp;L_Q (2) old'!Prev_date</vt:lpstr>
      <vt:lpstr>Disclaimer!Print_Area</vt:lpstr>
      <vt:lpstr>Index!Print_Area</vt:lpstr>
      <vt:lpstr>'Table 1.1'!Print_Area</vt:lpstr>
      <vt:lpstr>'Table 3.1'!Print_Area</vt:lpstr>
      <vt:lpstr>'Table 3.10'!Print_Area</vt:lpstr>
      <vt:lpstr>'Table 3.2'!Print_Area</vt:lpstr>
      <vt:lpstr>'Table 3.4'!Print_Area</vt:lpstr>
      <vt:lpstr>'Table 3.5'!Print_Area</vt:lpstr>
      <vt:lpstr>'Table 3.6'!Print_Area</vt:lpstr>
      <vt:lpstr>'Table 3.8'!Print_Area</vt:lpstr>
      <vt:lpstr>'Table 4.11'!Print_Area</vt:lpstr>
      <vt:lpstr>'Table 4.14'!Print_Area</vt:lpstr>
      <vt:lpstr>'Table 4.15'!Print_Area</vt:lpstr>
      <vt:lpstr>'Table 4.16'!Print_Area</vt:lpstr>
      <vt:lpstr>'Table 4.17'!Print_Area</vt:lpstr>
      <vt:lpstr>'Table 4.18'!Print_Area</vt:lpstr>
      <vt:lpstr>'Table 4.19'!Print_Area</vt:lpstr>
      <vt:lpstr>'Table 4.2'!Print_Area</vt:lpstr>
      <vt:lpstr>'Table 4.22'!Print_Area</vt:lpstr>
      <vt:lpstr>'Table 4.3'!Print_Area</vt:lpstr>
      <vt:lpstr>'Table 4.4'!Print_Area</vt:lpstr>
      <vt:lpstr>'Table 4.8'!Print_Area</vt:lpstr>
      <vt:lpstr>'Table 5.10'!Print_Area</vt:lpstr>
      <vt:lpstr>'Table 5.11'!Print_Area</vt:lpstr>
      <vt:lpstr>'Table 5.12'!Print_Area</vt:lpstr>
      <vt:lpstr>'Table 5.2'!Print_Area</vt:lpstr>
      <vt:lpstr>'Table 5.3'!Print_Area</vt:lpstr>
      <vt:lpstr>'Table 5.4'!Print_Area</vt:lpstr>
      <vt:lpstr>'Table 5.5'!Print_Area</vt:lpstr>
      <vt:lpstr>'Table 5.6'!Print_Area</vt:lpstr>
      <vt:lpstr>'Table 5.7'!Print_Area</vt:lpstr>
      <vt:lpstr>'Table 5.8'!Print_Area</vt:lpstr>
      <vt:lpstr>'Table 5.9'!Print_Area</vt:lpstr>
      <vt:lpstr>'Table 6.10'!Print_Area</vt:lpstr>
      <vt:lpstr>'Table 6.3'!Print_Area</vt:lpstr>
      <vt:lpstr>'Table 6.4'!Print_Area</vt:lpstr>
      <vt:lpstr>'Table 6.5'!Print_Area</vt:lpstr>
      <vt:lpstr>'Table 6.6'!Print_Area</vt:lpstr>
      <vt:lpstr>'Table 6.8'!Print_Area</vt:lpstr>
      <vt:lpstr>'Table 6.9'!Print_Area</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Elma Rún Friðriksdóttir</cp:lastModifiedBy>
  <cp:lastPrinted>2015-03-03T15:47:42Z</cp:lastPrinted>
  <dcterms:created xsi:type="dcterms:W3CDTF">2010-04-14T10:35:17Z</dcterms:created>
  <dcterms:modified xsi:type="dcterms:W3CDTF">2015-03-23T09:56:03Z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1922239420</vt:i4>
  </property>
  <property fmtid="{D5CDD505-2E9C-101B-9397-08002B2CF9AE}" pid="3" name="_NewReviewCycle">
    <vt:lpwstr/>
  </property>
  <property fmtid="{D5CDD505-2E9C-101B-9397-08002B2CF9AE}" pid="4" name="_EmailSubject">
    <vt:lpwstr>Factbook</vt:lpwstr>
  </property>
  <property fmtid="{D5CDD505-2E9C-101B-9397-08002B2CF9AE}" pid="5" name="_AuthorEmail">
    <vt:lpwstr>eggert.teitsson@arionbanki.is</vt:lpwstr>
  </property>
  <property fmtid="{D5CDD505-2E9C-101B-9397-08002B2CF9AE}" pid="6" name="_AuthorEmailDisplayName">
    <vt:lpwstr>Eggert Teitsson</vt:lpwstr>
  </property>
  <property fmtid="{D5CDD505-2E9C-101B-9397-08002B2CF9AE}" pid="7" name="_PreviousAdHocReviewCycleID">
    <vt:i4>-537783555</vt:i4>
  </property>
  <property fmtid="{D5CDD505-2E9C-101B-9397-08002B2CF9AE}" pid="8" name="_ReviewingToolsShownOnce">
    <vt:lpwstr/>
  </property>
</Properties>
</file>