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2.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Risk Management\Pillar 3 Risk Disclosures\2015\12. Tables\"/>
    </mc:Choice>
  </mc:AlternateContent>
  <bookViews>
    <workbookView xWindow="0" yWindow="0" windowWidth="25200" windowHeight="11085" tabRatio="948" activeTab="5"/>
  </bookViews>
  <sheets>
    <sheet name="Disclaimer" sheetId="120" r:id="rId1"/>
    <sheet name="Index" sheetId="168" r:id="rId2"/>
    <sheet name="Table 1.1" sheetId="112" r:id="rId3"/>
    <sheet name="Table 3.1" sheetId="122" r:id="rId4"/>
    <sheet name="Table 3.2" sheetId="123" r:id="rId5"/>
    <sheet name="Table 3.4" sheetId="124" r:id="rId6"/>
    <sheet name="Table 3.5" sheetId="126" r:id="rId7"/>
    <sheet name="Table 3.6" sheetId="127" r:id="rId8"/>
    <sheet name="Table 3.7" sheetId="128" r:id="rId9"/>
    <sheet name="Table 3.9" sheetId="129" r:id="rId10"/>
    <sheet name="Table 4.2" sheetId="130" r:id="rId11"/>
    <sheet name="Table 4.3" sheetId="131" r:id="rId12"/>
    <sheet name="Table 4.4" sheetId="132" r:id="rId13"/>
    <sheet name="Table 4.6" sheetId="133" r:id="rId14"/>
    <sheet name="Table 4.7" sheetId="134" r:id="rId15"/>
    <sheet name="Table 4.8" sheetId="135" r:id="rId16"/>
    <sheet name="Table 4.10" sheetId="136" r:id="rId17"/>
    <sheet name="Table 4.11" sheetId="137" r:id="rId18"/>
    <sheet name="Table 4.14" sheetId="138" r:id="rId19"/>
    <sheet name="Table 4.15" sheetId="139" r:id="rId20"/>
    <sheet name="Table 4.16" sheetId="140" r:id="rId21"/>
    <sheet name="Table 4.17" sheetId="141" r:id="rId22"/>
    <sheet name="Table 4.18" sheetId="142" r:id="rId23"/>
    <sheet name="Table 4.19" sheetId="143" r:id="rId24"/>
    <sheet name="Table 4.21" sheetId="144" r:id="rId25"/>
    <sheet name="Table 5.2" sheetId="145" r:id="rId26"/>
    <sheet name="Table 5.3" sheetId="146" r:id="rId27"/>
    <sheet name="Table 5.4" sheetId="147" r:id="rId28"/>
    <sheet name="Table 5.5" sheetId="148" r:id="rId29"/>
    <sheet name="Table 5.6" sheetId="149" r:id="rId30"/>
    <sheet name="Table 5.7" sheetId="150" r:id="rId31"/>
    <sheet name="Table 5.8" sheetId="151" r:id="rId32"/>
    <sheet name="Table 5.9" sheetId="152" r:id="rId33"/>
    <sheet name="Table 5.10" sheetId="153" r:id="rId34"/>
    <sheet name="Table 5.11" sheetId="154" r:id="rId35"/>
    <sheet name="Table 5.12" sheetId="155" r:id="rId36"/>
    <sheet name="Table 5.13" sheetId="170" r:id="rId37"/>
    <sheet name="Table 6.1" sheetId="171" r:id="rId38"/>
    <sheet name="Table 6.3" sheetId="157" r:id="rId39"/>
    <sheet name="Table 6.4" sheetId="159" r:id="rId40"/>
    <sheet name="Table 6.5" sheetId="160" r:id="rId41"/>
    <sheet name="Table 6.6" sheetId="161" r:id="rId42"/>
    <sheet name="Table 6.8" sheetId="162" r:id="rId43"/>
    <sheet name="Table 6.9" sheetId="166" r:id="rId44"/>
    <sheet name="Table 6.10" sheetId="173" r:id="rId45"/>
    <sheet name="Table 6.11" sheetId="172" r:id="rId46"/>
    <sheet name="KFI old" sheetId="83" state="hidden" r:id="rId47"/>
    <sheet name="P&amp;L_Q (2) old" sheetId="75" state="hidden" r:id="rId48"/>
    <sheet name="FTE´S old" sheetId="31" state="hidden" r:id="rId49"/>
    <sheet name="LB_Q old" sheetId="61" state="hidden" r:id="rId50"/>
  </sheets>
  <externalReferences>
    <externalReference r:id="rId51"/>
    <externalReference r:id="rId52"/>
    <externalReference r:id="rId53"/>
  </externalReferences>
  <definedNames>
    <definedName name="af">[1]Rekstur!$A$3:$H$183</definedName>
    <definedName name="AS2DocOpenMode" hidden="1">"AS2DocumentEdit"</definedName>
    <definedName name="AS2HasNoAutoHeaderFooter">"OFF"</definedName>
    <definedName name="Budgetdiv3" localSheetId="46">#REF!</definedName>
    <definedName name="Budgetdiv3" localSheetId="47">#REF!</definedName>
    <definedName name="CompNameConsol">[2]Lookup!$B$500:$B$644</definedName>
    <definedName name="ConsolKeys">[2]Lookup!$A$453:$A$490</definedName>
    <definedName name="curr_date" localSheetId="46">#REF!</definedName>
    <definedName name="curr_date" localSheetId="49">#REF!</definedName>
    <definedName name="curr_date" localSheetId="47">'P&amp;L_Q (2) old'!$O$28</definedName>
    <definedName name="Curr_per" localSheetId="46">#REF!</definedName>
    <definedName name="Curr_per" localSheetId="49">#REF!</definedName>
    <definedName name="Curr_per" localSheetId="47">'P&amp;L_Q (2) old'!#REF!</definedName>
    <definedName name="Current" localSheetId="46">#REF!</definedName>
    <definedName name="Current" localSheetId="49">#REF!</definedName>
    <definedName name="Current" localSheetId="47">'P&amp;L_Q (2) old'!#REF!</definedName>
    <definedName name="match200503">"'200503'!$3:$3"</definedName>
    <definedName name="match200506">"'200506'!$3:$3"</definedName>
    <definedName name="match200509">"'200509'!$3:$3"</definedName>
    <definedName name="period">[1]Setup!$C$2</definedName>
    <definedName name="Prev_date" localSheetId="46">#REF!</definedName>
    <definedName name="Prev_date" localSheetId="49">#REF!</definedName>
    <definedName name="Prev_date" localSheetId="47">'P&amp;L_Q (2) old'!$O$29</definedName>
    <definedName name="Prev_per" localSheetId="46">#REF!</definedName>
    <definedName name="Prev_per" localSheetId="49">#REF!</definedName>
    <definedName name="Prev_per" localSheetId="47">'P&amp;L_Q (2) old'!#REF!</definedName>
    <definedName name="_xlnm.Print_Area" localSheetId="0">Disclaimer!$A$1:$F$22</definedName>
    <definedName name="_xlnm.Print_Area" localSheetId="1">Index!$A$1:$B$21</definedName>
    <definedName name="_xlnm.Print_Area" localSheetId="2">'Table 1.1'!$A$3:$F$44</definedName>
    <definedName name="_xlnm.Print_Area" localSheetId="3">'Table 3.1'!$A$3:$C$47</definedName>
    <definedName name="_xlnm.Print_Area" localSheetId="4">'Table 3.2'!$A$3:$C$40</definedName>
    <definedName name="_xlnm.Print_Area" localSheetId="5">'Table 3.4'!$A$3:$C$51</definedName>
    <definedName name="_xlnm.Print_Area" localSheetId="6">'Table 3.5'!$A$1:$B$74</definedName>
    <definedName name="_xlnm.Print_Area" localSheetId="7">'Table 3.6'!#REF!</definedName>
    <definedName name="_xlnm.Print_Area" localSheetId="8">'Table 3.7'!$A$3:$A$43</definedName>
    <definedName name="_xlnm.Print_Area" localSheetId="9">'Table 3.9'!$A$4:$C$39</definedName>
    <definedName name="_xlnm.Print_Area" localSheetId="16">'Table 4.10'!#REF!</definedName>
    <definedName name="_xlnm.Print_Area" localSheetId="17">'Table 4.11'!$A$4:$C$17</definedName>
    <definedName name="_xlnm.Print_Area" localSheetId="18">'Table 4.14'!$A$4:$C$39</definedName>
    <definedName name="_xlnm.Print_Area" localSheetId="19">'Table 4.15'!$A$4:$C$39</definedName>
    <definedName name="_xlnm.Print_Area" localSheetId="20">'Table 4.16'!$A$4:$B$38</definedName>
    <definedName name="_xlnm.Print_Area" localSheetId="21">'Table 4.17'!$A$4:$C$37</definedName>
    <definedName name="_xlnm.Print_Area" localSheetId="22">'Table 4.18'!$A$4:$B$41</definedName>
    <definedName name="_xlnm.Print_Area" localSheetId="23">'Table 4.19'!$A$4:$C$31</definedName>
    <definedName name="_xlnm.Print_Area" localSheetId="10">'Table 4.2'!$A$4:$C$39</definedName>
    <definedName name="_xlnm.Print_Area" localSheetId="24">'Table 4.21'!$A$4:$B$36</definedName>
    <definedName name="_xlnm.Print_Area" localSheetId="11">'Table 4.3'!$A$4:$B$39</definedName>
    <definedName name="_xlnm.Print_Area" localSheetId="12">'Table 4.4'!$A$4:$C$38</definedName>
    <definedName name="_xlnm.Print_Area" localSheetId="13">'Table 4.6'!#REF!</definedName>
    <definedName name="_xlnm.Print_Area" localSheetId="14">'Table 4.7'!#REF!</definedName>
    <definedName name="_xlnm.Print_Area" localSheetId="15">'Table 4.8'!$A$11:$B$38</definedName>
    <definedName name="_xlnm.Print_Area" localSheetId="33">'Table 5.10'!$A$4:$C$39</definedName>
    <definedName name="_xlnm.Print_Area" localSheetId="34">'Table 5.11'!$A$3:$C$37</definedName>
    <definedName name="_xlnm.Print_Area" localSheetId="35">'Table 5.12'!$A$4:$C$39</definedName>
    <definedName name="_xlnm.Print_Area" localSheetId="36">'Table 5.13'!$A$4:$B$36</definedName>
    <definedName name="_xlnm.Print_Area" localSheetId="25">'Table 5.2'!$A$4:$B$39</definedName>
    <definedName name="_xlnm.Print_Area" localSheetId="26">'Table 5.3'!$A$4:$B$39</definedName>
    <definedName name="_xlnm.Print_Area" localSheetId="27">'Table 5.4'!$A$3:$C$38</definedName>
    <definedName name="_xlnm.Print_Area" localSheetId="28">'Table 5.5'!$A$4:$C$36</definedName>
    <definedName name="_xlnm.Print_Area" localSheetId="29">'Table 5.6'!$A$4:$C$39</definedName>
    <definedName name="_xlnm.Print_Area" localSheetId="30">'Table 5.7'!$A$4:$B$39</definedName>
    <definedName name="_xlnm.Print_Area" localSheetId="31">'Table 5.8'!$A$4:$C$36</definedName>
    <definedName name="_xlnm.Print_Area" localSheetId="32">'Table 5.9'!$A$7:$B$34</definedName>
    <definedName name="_xlnm.Print_Area" localSheetId="37">'Table 6.1'!$A$4:$B$28</definedName>
    <definedName name="_xlnm.Print_Area" localSheetId="44">'Table 6.10'!$A$4:$C$33</definedName>
    <definedName name="_xlnm.Print_Area" localSheetId="45">'Table 6.11'!$A$4:$B$39</definedName>
    <definedName name="_xlnm.Print_Area" localSheetId="38">'Table 6.3'!$A$4:$B$39</definedName>
    <definedName name="_xlnm.Print_Area" localSheetId="39">'Table 6.4'!$A$4:$C$39</definedName>
    <definedName name="_xlnm.Print_Area" localSheetId="40">'Table 6.5'!$A$3:$C$38</definedName>
    <definedName name="_xlnm.Print_Area" localSheetId="41">'Table 6.6'!$A$4:$C$39</definedName>
    <definedName name="_xlnm.Print_Area" localSheetId="42">'Table 6.8'!$A$4:$C$39</definedName>
    <definedName name="_xlnm.Print_Area" localSheetId="43">'Table 6.9'!$A$4:$C$39</definedName>
    <definedName name="Rek2010month">[3]Month!$A$19:$P$211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C16" i="172" l="1"/>
  <c r="B16" i="172"/>
  <c r="C10" i="172"/>
  <c r="C18" i="172" s="1"/>
  <c r="B10" i="172"/>
  <c r="B18" i="172" s="1"/>
  <c r="C14" i="122" l="1"/>
  <c r="C9" i="122"/>
  <c r="C11" i="122" s="1"/>
  <c r="C15" i="122" l="1"/>
  <c r="A13" i="122" l="1"/>
  <c r="B1" i="168" l="1"/>
  <c r="A44" i="134" l="1"/>
  <c r="A42" i="134"/>
  <c r="A36" i="134"/>
  <c r="A42" i="136" l="1"/>
  <c r="A40" i="136"/>
  <c r="A34" i="136"/>
  <c r="A21" i="136"/>
  <c r="A19" i="136"/>
  <c r="A13" i="136"/>
  <c r="A22" i="134"/>
  <c r="A20" i="134"/>
  <c r="A14" i="134"/>
  <c r="AD6" i="31" l="1"/>
  <c r="AF6" i="31"/>
  <c r="AH6" i="31"/>
  <c r="AI6" i="31"/>
  <c r="I8" i="31"/>
  <c r="I16" i="31" s="1"/>
  <c r="I20" i="31" s="1"/>
  <c r="J8" i="31"/>
  <c r="K8" i="31"/>
  <c r="K16" i="31" s="1"/>
  <c r="K20" i="31" s="1"/>
  <c r="L8" i="31"/>
  <c r="L16" i="31" s="1"/>
  <c r="L20" i="31" s="1"/>
  <c r="L21" i="31" s="1"/>
  <c r="M8" i="31"/>
  <c r="M16" i="31" s="1"/>
  <c r="M20" i="31" s="1"/>
  <c r="M21" i="31" s="1"/>
  <c r="N8" i="31"/>
  <c r="O8" i="31"/>
  <c r="P8" i="31"/>
  <c r="Q8" i="31"/>
  <c r="R8" i="31"/>
  <c r="R11" i="31" s="1"/>
  <c r="S8" i="31"/>
  <c r="T8" i="31"/>
  <c r="T11" i="31" s="1"/>
  <c r="T16" i="31" s="1"/>
  <c r="U8" i="31"/>
  <c r="U11" i="31" s="1"/>
  <c r="V8" i="31"/>
  <c r="V11" i="31" s="1"/>
  <c r="W8" i="31"/>
  <c r="X8" i="31"/>
  <c r="X11" i="31" s="1"/>
  <c r="Y8" i="31"/>
  <c r="Y11" i="31" s="1"/>
  <c r="Z8" i="31"/>
  <c r="Z11" i="31" s="1"/>
  <c r="AD8" i="31"/>
  <c r="P11" i="31"/>
  <c r="Q11" i="3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C166" i="61" s="1"/>
  <c r="F165" i="61"/>
  <c r="G165" i="61"/>
  <c r="G166" i="61" s="1"/>
  <c r="H152" i="61"/>
  <c r="I165" i="61"/>
  <c r="I166" i="61" s="1"/>
  <c r="L152" i="61"/>
  <c r="L166" i="61" s="1"/>
  <c r="K166" i="61" l="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l="1"/>
  <c r="I13" i="75"/>
  <c r="C9" i="83"/>
  <c r="C82" i="83" s="1"/>
  <c r="G10" i="75"/>
  <c r="G14" i="75" s="1"/>
  <c r="B9" i="83"/>
  <c r="B82" i="83" s="1"/>
  <c r="L13" i="75"/>
  <c r="L14" i="75" s="1"/>
  <c r="F13" i="75"/>
  <c r="F10" i="75" s="1"/>
  <c r="F14" i="75" l="1"/>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80" i="61" s="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alcChain>
</file>

<file path=xl/sharedStrings.xml><?xml version="1.0" encoding="utf-8"?>
<sst xmlns="http://schemas.openxmlformats.org/spreadsheetml/2006/main" count="1724" uniqueCount="763">
  <si>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</si>
  <si>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</si>
  <si>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</si>
  <si>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</si>
  <si>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</si>
  <si>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</si>
  <si>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</si>
  <si>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</si>
  <si>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</si>
  <si>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</si>
  <si>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Borrowings</t>
  </si>
  <si>
    <t>Securities</t>
  </si>
  <si>
    <t>Other</t>
  </si>
  <si>
    <t>Intangible assets</t>
  </si>
  <si>
    <t>Other assets</t>
  </si>
  <si>
    <t>Other liabilities</t>
  </si>
  <si>
    <t>Equity</t>
  </si>
  <si>
    <t>Million ISK</t>
  </si>
  <si>
    <t>Loans to credit institutions</t>
  </si>
  <si>
    <t>Loans to customers</t>
  </si>
  <si>
    <t>Subordinated loans</t>
  </si>
  <si>
    <t>Total</t>
  </si>
  <si>
    <t>Sectors</t>
  </si>
  <si>
    <t>Individuals</t>
  </si>
  <si>
    <t>Non-performing loans</t>
  </si>
  <si>
    <t>Overdrafts</t>
  </si>
  <si>
    <t>Provision on loans and receivables</t>
  </si>
  <si>
    <t>Other loans</t>
  </si>
  <si>
    <t>FX</t>
  </si>
  <si>
    <t>Cash ratio</t>
  </si>
  <si>
    <t>%</t>
  </si>
  <si>
    <t>Bank Levy</t>
  </si>
  <si>
    <t>Income tax</t>
  </si>
  <si>
    <t>Loans-to-deposits ratio</t>
  </si>
  <si>
    <t>AFL</t>
  </si>
  <si>
    <t>Landfestar</t>
  </si>
  <si>
    <t>Valitor</t>
  </si>
  <si>
    <t>Landey</t>
  </si>
  <si>
    <t>Stefnir</t>
  </si>
  <si>
    <t>Employees</t>
  </si>
  <si>
    <t>Total employees</t>
  </si>
  <si>
    <t>Company</t>
  </si>
  <si>
    <t>SPÓL</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</si>
  <si>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</si>
  <si>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</si>
  <si>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</si>
  <si>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</si>
  <si>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</si>
  <si>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</si>
  <si>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</si>
  <si>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</si>
  <si>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</si>
  <si>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</si>
  <si>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</si>
  <si>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</si>
  <si>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</si>
  <si>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</si>
  <si>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</si>
  <si>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</si>
  <si>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</si>
  <si>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</si>
  <si>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</si>
  <si>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</si>
  <si>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</si>
  <si>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</si>
  <si>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</si>
  <si>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</si>
  <si>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</si>
  <si>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</si>
  <si>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</si>
  <si>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</si>
  <si>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31.3.10</t>
  </si>
  <si>
    <t>Total employee</t>
  </si>
  <si>
    <t>8.1.10</t>
  </si>
  <si>
    <t>Finance &amp; Insurance</t>
  </si>
  <si>
    <t>Total loans to customers</t>
  </si>
  <si>
    <t>Corporate</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</si>
  <si>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</si>
  <si>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</si>
  <si>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</si>
  <si>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</si>
  <si>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</si>
  <si>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</si>
  <si>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</si>
  <si>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</si>
  <si>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</si>
  <si>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</si>
  <si>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</si>
  <si>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</si>
  <si>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</si>
  <si>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</si>
  <si>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</si>
  <si>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</si>
  <si>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</si>
  <si>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Tax liabilities</t>
  </si>
  <si>
    <t>Tier 2 ratio</t>
  </si>
  <si>
    <t>-</t>
  </si>
  <si>
    <t>Q1 12</t>
  </si>
  <si>
    <t>Q1</t>
  </si>
  <si>
    <t>Q2</t>
  </si>
  <si>
    <t>Q3</t>
  </si>
  <si>
    <t>Q4</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</si>
  <si>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</si>
  <si>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</si>
  <si>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</si>
  <si>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</si>
  <si>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</si>
  <si>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</si>
  <si>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</si>
  <si>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</si>
  <si>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</si>
  <si>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</si>
  <si>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</si>
  <si>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</si>
  <si>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</si>
  <si>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</si>
  <si>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</si>
  <si>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</si>
  <si>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</si>
  <si>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</si>
  <si>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</si>
  <si>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</si>
  <si>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</si>
  <si>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</si>
  <si>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</si>
  <si>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</si>
  <si>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</si>
  <si>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</si>
  <si>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</si>
  <si>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</si>
  <si>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</si>
  <si>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</si>
  <si>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</si>
  <si>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</si>
  <si>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</si>
  <si>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</si>
  <si>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</si>
  <si>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</si>
  <si>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</si>
  <si>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</si>
  <si>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</si>
  <si>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</si>
  <si>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</si>
  <si>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</si>
  <si>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</si>
  <si>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</si>
  <si>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</si>
  <si>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</si>
  <si>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</si>
  <si>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</si>
  <si>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</si>
  <si>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</si>
  <si>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</si>
  <si>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</si>
  <si>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</si>
  <si>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</si>
  <si>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</si>
  <si>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</si>
  <si>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</si>
  <si>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</si>
  <si>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</si>
  <si>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</si>
  <si>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</si>
  <si>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</si>
  <si>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</si>
  <si>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</si>
  <si>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</si>
  <si>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</si>
  <si>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</si>
  <si>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</si>
  <si>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</si>
  <si>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</si>
  <si>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</si>
  <si>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</si>
  <si>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</si>
  <si>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</si>
  <si>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</si>
  <si>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</si>
  <si>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</si>
  <si>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</si>
  <si>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</si>
  <si>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</si>
  <si>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</si>
  <si>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</si>
  <si>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</si>
  <si>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</si>
  <si>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</si>
  <si>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</si>
  <si>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</si>
  <si>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</si>
  <si>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</si>
  <si>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</si>
  <si>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</si>
  <si>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</si>
  <si>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</si>
  <si>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</si>
  <si>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</si>
  <si>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</si>
  <si>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</si>
  <si>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</si>
  <si>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</si>
  <si>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</si>
  <si>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</si>
  <si>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</si>
  <si>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</si>
  <si>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</si>
  <si>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</si>
  <si>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</si>
  <si>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</si>
  <si>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</si>
  <si>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</si>
  <si>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</si>
  <si>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</si>
  <si>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</si>
  <si>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</si>
  <si>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</si>
  <si>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</si>
  <si>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</si>
  <si>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</si>
  <si>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</si>
  <si>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</si>
  <si>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</si>
  <si>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</si>
  <si>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</si>
  <si>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</si>
  <si>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</si>
  <si>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</si>
  <si>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</si>
  <si>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</si>
  <si>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</si>
  <si>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</si>
  <si>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</si>
  <si>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</si>
  <si>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</si>
  <si>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</si>
  <si>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</si>
  <si>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</si>
  <si>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</si>
  <si>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</si>
  <si>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</si>
  <si>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</si>
  <si>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</si>
  <si>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</si>
  <si>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</si>
  <si>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</si>
  <si>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</si>
  <si>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Q4 13</t>
  </si>
  <si>
    <t>Q1 14</t>
  </si>
  <si>
    <t>Q2 14</t>
  </si>
  <si>
    <t>Financial instruments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</si>
  <si>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</si>
  <si>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</si>
  <si>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</si>
  <si>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</si>
  <si>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</si>
  <si>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</si>
  <si>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</si>
  <si>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</si>
  <si>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</si>
  <si>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</si>
  <si>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</si>
  <si>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</si>
  <si>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</si>
  <si>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</si>
  <si>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</si>
  <si>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</si>
  <si>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</si>
  <si>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</si>
  <si>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</si>
  <si>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</si>
  <si>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</si>
  <si>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</si>
  <si>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</si>
  <si>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</si>
  <si>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</si>
  <si>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</si>
  <si>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Capital base</t>
  </si>
  <si>
    <t>Cash and balances with Central Bank</t>
  </si>
  <si>
    <t>Due to credit institutions and Central Bank</t>
  </si>
  <si>
    <t>Past due but not impaired</t>
  </si>
  <si>
    <t>Corporates</t>
  </si>
  <si>
    <t>Neither past due nor impaired</t>
  </si>
  <si>
    <t>Impairment amount</t>
  </si>
  <si>
    <t>Other statutory deductions</t>
  </si>
  <si>
    <t>Subordinated liabilities</t>
  </si>
  <si>
    <t>Liabilities</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</si>
  <si>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</si>
  <si>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</si>
  <si>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</si>
  <si>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</si>
  <si>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</si>
  <si>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</si>
  <si>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Provision on loans</t>
  </si>
  <si>
    <t>Agriculture and forestry</t>
  </si>
  <si>
    <t>Financial and insurance activities</t>
  </si>
  <si>
    <t>Industry, energy and manufacturing</t>
  </si>
  <si>
    <t>Information and communication technology</t>
  </si>
  <si>
    <t>Real estate activities and construction</t>
  </si>
  <si>
    <t>Wholesale and retail trade</t>
  </si>
  <si>
    <t>Operating activity</t>
  </si>
  <si>
    <t>Currency</t>
  </si>
  <si>
    <t>Country</t>
  </si>
  <si>
    <t>Operation</t>
  </si>
  <si>
    <t>Retail banking</t>
  </si>
  <si>
    <t>ISK</t>
  </si>
  <si>
    <t>Iceland</t>
  </si>
  <si>
    <t>Core</t>
  </si>
  <si>
    <t>ABMIIF</t>
  </si>
  <si>
    <t>BG12 slhf.</t>
  </si>
  <si>
    <t>Holding company</t>
  </si>
  <si>
    <t>Non-core</t>
  </si>
  <si>
    <t>EAB 1 ehf.</t>
  </si>
  <si>
    <t>Eignarhaldsfélagið Landey ehf.</t>
  </si>
  <si>
    <t>Okkar líftryggingar hf.</t>
  </si>
  <si>
    <t>Life insurance</t>
  </si>
  <si>
    <t>Stefnir hf.</t>
  </si>
  <si>
    <t>Asset management</t>
  </si>
  <si>
    <t>Valitor Holding hf.</t>
  </si>
  <si>
    <t>Payment solutions</t>
  </si>
  <si>
    <t>Ownership%</t>
  </si>
  <si>
    <t>Table 3.1 Capital base</t>
  </si>
  <si>
    <t>31 December [ISK m]</t>
  </si>
  <si>
    <t xml:space="preserve">Total equity </t>
  </si>
  <si>
    <t>Tier 1 capital</t>
  </si>
  <si>
    <t xml:space="preserve">Tier 2 capital </t>
  </si>
  <si>
    <t>Table 3.2 Key capital adequacy figures</t>
  </si>
  <si>
    <t>Risk-weighted assets (RWA)</t>
  </si>
  <si>
    <t>Pillar 1 capital requirement</t>
  </si>
  <si>
    <t>Tier 1 capital ratio</t>
  </si>
  <si>
    <t>Total capital ratio</t>
  </si>
  <si>
    <t>RWA divided by Total assets (on balance sheet)</t>
  </si>
  <si>
    <t xml:space="preserve">Exposure at Default (EAD) </t>
  </si>
  <si>
    <t>31 December 2014 [ISK m]</t>
  </si>
  <si>
    <t>On-balance sheet</t>
  </si>
  <si>
    <t>Off-balance sheet</t>
  </si>
  <si>
    <t xml:space="preserve">Risk-weighted assets </t>
  </si>
  <si>
    <t>Average risk weights EAD (%)</t>
  </si>
  <si>
    <t>Credit risk</t>
  </si>
  <si>
    <t>Central government</t>
  </si>
  <si>
    <t>Regional government</t>
  </si>
  <si>
    <t>Administrative bodies</t>
  </si>
  <si>
    <t>Institutions</t>
  </si>
  <si>
    <t>Retail</t>
  </si>
  <si>
    <t>Past due</t>
  </si>
  <si>
    <t>Equity, banking book</t>
  </si>
  <si>
    <t>Traded debt instruments,banking book</t>
  </si>
  <si>
    <t>Counterparty credit risk</t>
  </si>
  <si>
    <t>Credit risk total</t>
  </si>
  <si>
    <t>Market risk</t>
  </si>
  <si>
    <t>Traded debt instruments, trading book</t>
  </si>
  <si>
    <t>Equity, trading book</t>
  </si>
  <si>
    <t xml:space="preserve">Foreign exchange </t>
  </si>
  <si>
    <t>Market risk total</t>
  </si>
  <si>
    <t>Operational risk total</t>
  </si>
  <si>
    <t>Exposure at Default - On-balance sheet</t>
  </si>
  <si>
    <t>Other credit risk related exposure</t>
  </si>
  <si>
    <t>Total  on- balance sheet</t>
  </si>
  <si>
    <t>Agriculture</t>
  </si>
  <si>
    <t>Financial and insurance services</t>
  </si>
  <si>
    <t>Individual</t>
  </si>
  <si>
    <t>Public administration, human health and social act.</t>
  </si>
  <si>
    <t>Real estate and construction</t>
  </si>
  <si>
    <t>Wholesale and retail trades</t>
  </si>
  <si>
    <t>Banking book - Traded debt instruments</t>
  </si>
  <si>
    <t>Banking book - Equity</t>
  </si>
  <si>
    <t>Up to 1 year</t>
  </si>
  <si>
    <t>1-5 years</t>
  </si>
  <si>
    <t>Over 5 years</t>
  </si>
  <si>
    <t>Not specified</t>
  </si>
  <si>
    <t>Total on-balance sheet credit risk exposure</t>
  </si>
  <si>
    <t>Real estates</t>
  </si>
  <si>
    <t>Derivatives</t>
  </si>
  <si>
    <t>Total collateral</t>
  </si>
  <si>
    <t>Cash and securities</t>
  </si>
  <si>
    <t>On balance-sheet exposures</t>
  </si>
  <si>
    <t>Derivative exposures</t>
  </si>
  <si>
    <t>Securities financing transaction exposures</t>
  </si>
  <si>
    <t>Off balance-sheet exposures</t>
  </si>
  <si>
    <t>Total exposure</t>
  </si>
  <si>
    <t>Leverage ratio</t>
  </si>
  <si>
    <t>Table 4.2 Breakdown of credit risk exposure</t>
  </si>
  <si>
    <t xml:space="preserve"> [ISK m]</t>
  </si>
  <si>
    <t>31 December</t>
  </si>
  <si>
    <t>Average</t>
  </si>
  <si>
    <t>On-balance sheet items:</t>
  </si>
  <si>
    <t>Bonds and debt instruments</t>
  </si>
  <si>
    <t>Bond and debt instruments, hedging</t>
  </si>
  <si>
    <t>Other assets with credit risk</t>
  </si>
  <si>
    <t>Credit risk exposure on-balance sheet</t>
  </si>
  <si>
    <t>Off-balance sheet items:</t>
  </si>
  <si>
    <t>Financial guarantees</t>
  </si>
  <si>
    <t>Unused overdraft</t>
  </si>
  <si>
    <t>Loan commitments</t>
  </si>
  <si>
    <t>Credit risk exposure off-balance sheet</t>
  </si>
  <si>
    <t>Total credit risk exposure</t>
  </si>
  <si>
    <t>Table 4.3 Development of the loan portfolio</t>
  </si>
  <si>
    <t>2014</t>
  </si>
  <si>
    <t>2013</t>
  </si>
  <si>
    <t>Cash and cash balances with Central Bank</t>
  </si>
  <si>
    <t>Thereof cash with Central Bank</t>
  </si>
  <si>
    <t>Loans to credit Institutions</t>
  </si>
  <si>
    <t>Thereof bank accounts; and</t>
  </si>
  <si>
    <t>money market loans</t>
  </si>
  <si>
    <t>Table 4.4 Loans to customers specified by types of loans</t>
  </si>
  <si>
    <t>Type</t>
  </si>
  <si>
    <t>Loans to customers pre provision</t>
  </si>
  <si>
    <t>Loans to customers net of provision</t>
  </si>
  <si>
    <t>Table 4.6 Credit risk exposure broken down by industry</t>
  </si>
  <si>
    <t xml:space="preserve">Information and com-munication technology </t>
  </si>
  <si>
    <t>Industry, energy and manu-facturing</t>
  </si>
  <si>
    <t>Trans-portation</t>
  </si>
  <si>
    <t>Loans to credit insitutions</t>
  </si>
  <si>
    <t>Unused overdrafts</t>
  </si>
  <si>
    <t>On</t>
  </si>
  <si>
    <t>Up to 3</t>
  </si>
  <si>
    <t xml:space="preserve"> 3 - 12</t>
  </si>
  <si>
    <t xml:space="preserve"> 1 - 5</t>
  </si>
  <si>
    <t>Over 5</t>
  </si>
  <si>
    <t>demand</t>
  </si>
  <si>
    <t>months</t>
  </si>
  <si>
    <t>years</t>
  </si>
  <si>
    <t>Table 4.7 Credit risk exposure broken down by maturity</t>
  </si>
  <si>
    <t>% Active credit rating</t>
  </si>
  <si>
    <t>%DD</t>
  </si>
  <si>
    <t>%Unrated</t>
  </si>
  <si>
    <t>Corporate credit rating model</t>
  </si>
  <si>
    <t>Retail credit rating model</t>
  </si>
  <si>
    <t>Nordic</t>
  </si>
  <si>
    <t>Rest of Europe</t>
  </si>
  <si>
    <t>North America</t>
  </si>
  <si>
    <t xml:space="preserve">- </t>
  </si>
  <si>
    <t>Bonds and debt instruments, hedging</t>
  </si>
  <si>
    <t>% of Credit risk exposure on-balance sheet</t>
  </si>
  <si>
    <t>% of Credit risk exposure off-balance sheet</t>
  </si>
  <si>
    <t>% of Total credit risk exposure</t>
  </si>
  <si>
    <t>Table 4.10 Geopgraphic distribution of credit risk exposure</t>
  </si>
  <si>
    <t>Table 4.11 Collateral, parent company</t>
  </si>
  <si>
    <t>Table 4.14 Defaults by sector, parent company</t>
  </si>
  <si>
    <t>Facility level</t>
  </si>
  <si>
    <t>Cross default</t>
  </si>
  <si>
    <t>Past due &gt; 90 days as a % of total loans within sector</t>
  </si>
  <si>
    <t>% contribution to past due &gt; 90 days</t>
  </si>
  <si>
    <t>Total past due &gt; 90 days as a % of loans to customers</t>
  </si>
  <si>
    <t>Gross carrying amount</t>
  </si>
  <si>
    <t>Table 4.16 Impaired loans to customers by geographic area</t>
  </si>
  <si>
    <t>Table 4.15 Impaired loans to customers by sector</t>
  </si>
  <si>
    <t>31 December [ISKm]</t>
  </si>
  <si>
    <t>Exposure Class</t>
  </si>
  <si>
    <t>PD</t>
  </si>
  <si>
    <t>LGD</t>
  </si>
  <si>
    <t>EL</t>
  </si>
  <si>
    <t>SME</t>
  </si>
  <si>
    <t>Individual - Mortgage</t>
  </si>
  <si>
    <t>Individual - Other</t>
  </si>
  <si>
    <t>Table 4.17 Expected loss down to exposure type</t>
  </si>
  <si>
    <t>Table 4.18 Credit quality by class of financial asset</t>
  </si>
  <si>
    <t>Individually impaired</t>
  </si>
  <si>
    <t>Loans to corporates</t>
  </si>
  <si>
    <t>Loans to individuals</t>
  </si>
  <si>
    <t>Credit quality</t>
  </si>
  <si>
    <t>Table 4.19 Number of days in default for loans which are not impaired</t>
  </si>
  <si>
    <t>Up  to 3 days</t>
  </si>
  <si>
    <t>4  to 30 days</t>
  </si>
  <si>
    <t>31 to 60 days</t>
  </si>
  <si>
    <t>61 to 90 days</t>
  </si>
  <si>
    <t>More than 
90 days</t>
  </si>
  <si>
    <t>Total past due but not impaired loans</t>
  </si>
  <si>
    <t>Loansto corporates</t>
  </si>
  <si>
    <t>Loansto individuals</t>
  </si>
  <si>
    <t>Position</t>
  </si>
  <si>
    <t>Exposure</t>
  </si>
  <si>
    <t>Financial institution</t>
  </si>
  <si>
    <t>Funds</t>
  </si>
  <si>
    <t>Retail Corporate</t>
  </si>
  <si>
    <t>Retail Individuals</t>
  </si>
  <si>
    <t>Financial Institution</t>
  </si>
  <si>
    <t>Table 5.2 Net position of assets and liabilities by currency</t>
  </si>
  <si>
    <t xml:space="preserve">Foreign currency [ISK m]
</t>
  </si>
  <si>
    <t>Net Exposure</t>
  </si>
  <si>
    <t>EUR</t>
  </si>
  <si>
    <t>GBP</t>
  </si>
  <si>
    <t>USD</t>
  </si>
  <si>
    <t>DKK</t>
  </si>
  <si>
    <t>JPY</t>
  </si>
  <si>
    <t>Total net position</t>
  </si>
  <si>
    <t>10 day 99% VaR</t>
  </si>
  <si>
    <t>CHF</t>
  </si>
  <si>
    <t>Diversification</t>
  </si>
  <si>
    <t>Total Value-at-Risk</t>
  </si>
  <si>
    <t>Table 5.4 Equity exposure in the banking book</t>
  </si>
  <si>
    <t>Listed</t>
  </si>
  <si>
    <t>Unlisted</t>
  </si>
  <si>
    <t>Investments in associates, non-core</t>
  </si>
  <si>
    <t>Equity instruments with variable income</t>
  </si>
  <si>
    <t>Fund shares - Bonds</t>
  </si>
  <si>
    <t>Total equity exposure in the banking book</t>
  </si>
  <si>
    <t>Realized gain/loss in 2014</t>
  </si>
  <si>
    <t>Unrealized gain/loss in 2014</t>
  </si>
  <si>
    <t>Table 5.5 Assets and liabilities at fair value by interest fixing period</t>
  </si>
  <si>
    <t>Assets [ISK m]</t>
  </si>
  <si>
    <t>0-1M</t>
  </si>
  <si>
    <t>1-6M</t>
  </si>
  <si>
    <t>6-12M</t>
  </si>
  <si>
    <t>1-5Y</t>
  </si>
  <si>
    <t>5-10Y</t>
  </si>
  <si>
    <t>10-20Y</t>
  </si>
  <si>
    <t>&gt;20Y</t>
  </si>
  <si>
    <t>Total fair value</t>
  </si>
  <si>
    <t>Total book value</t>
  </si>
  <si>
    <t>Balances with Central Bank</t>
  </si>
  <si>
    <t>Bonds</t>
  </si>
  <si>
    <t>Derivatives and hedging securities*</t>
  </si>
  <si>
    <t>Total interest bearing-assets</t>
  </si>
  <si>
    <t>Non-interest-bearing assets</t>
  </si>
  <si>
    <t>Liabilities and Equity [ISK m]</t>
  </si>
  <si>
    <t>Due to Central Bank and credit institutions</t>
  </si>
  <si>
    <t>Deposits from customers</t>
  </si>
  <si>
    <t>Covered bonds</t>
  </si>
  <si>
    <t>Other borrowings</t>
  </si>
  <si>
    <t>Subordinated liability</t>
  </si>
  <si>
    <t>Bonds - short positions</t>
  </si>
  <si>
    <t>Total interest bearing-liabilities</t>
  </si>
  <si>
    <t>Non-interest-bearing liabilities</t>
  </si>
  <si>
    <t>Derivatives and hedging securities [ISK m]</t>
  </si>
  <si>
    <t>Net position</t>
  </si>
  <si>
    <t>Total [ISK m]</t>
  </si>
  <si>
    <t>* Derivatives and hedging securities can only be broken down by interest-fixing period by viewing net positions.</t>
  </si>
  <si>
    <t>Table 5.6 Sensitivity of the fair value of interest bearing assets and liabilities on the banking book</t>
  </si>
  <si>
    <t>0-1Y</t>
  </si>
  <si>
    <t>ISK, non-indexed</t>
  </si>
  <si>
    <t>ISK, CPI-indexed</t>
  </si>
  <si>
    <t>Shift (bps)</t>
  </si>
  <si>
    <t>All periods</t>
  </si>
  <si>
    <t>All currencies total</t>
  </si>
  <si>
    <t>Fair value</t>
  </si>
  <si>
    <t>Book value</t>
  </si>
  <si>
    <t>Total loss</t>
  </si>
  <si>
    <t>Long</t>
  </si>
  <si>
    <t>Short</t>
  </si>
  <si>
    <t>Year-end</t>
  </si>
  <si>
    <t>Maximum</t>
  </si>
  <si>
    <t>Table 5.11 Derivatives</t>
  </si>
  <si>
    <t>No. of contracts</t>
  </si>
  <si>
    <t>Forward exchange rate agreements</t>
  </si>
  <si>
    <t>Interest rate and exchange rate agreements</t>
  </si>
  <si>
    <t>Bond swap agreements</t>
  </si>
  <si>
    <t>Share swap agreements</t>
  </si>
  <si>
    <t>Options</t>
  </si>
  <si>
    <t>Underlying positions</t>
  </si>
  <si>
    <t>Main risk factor</t>
  </si>
  <si>
    <t>Long positions [ISK m]</t>
  </si>
  <si>
    <t>MV</t>
  </si>
  <si>
    <t>Duration</t>
  </si>
  <si>
    <t>BPV</t>
  </si>
  <si>
    <t>Short positions [ISK m]</t>
  </si>
  <si>
    <t>Inflow from deposits at credit institutions</t>
  </si>
  <si>
    <t>Other inflow</t>
  </si>
  <si>
    <t>Total inflow *</t>
  </si>
  <si>
    <t>Deposit outflow</t>
  </si>
  <si>
    <t>Other outflow</t>
  </si>
  <si>
    <t>Total outflow</t>
  </si>
  <si>
    <t>Net outflow</t>
  </si>
  <si>
    <t>Cash on hand and Central Bank deposits</t>
  </si>
  <si>
    <t>Government bonds and other repo-eligible bonds</t>
  </si>
  <si>
    <t>Liquidity facility</t>
  </si>
  <si>
    <t>Total level 1 assets **</t>
  </si>
  <si>
    <t>Total level 2 assets **</t>
  </si>
  <si>
    <t>Total high quality liquid assets</t>
  </si>
  <si>
    <t>Liquidity Coverage Ratio</t>
  </si>
  <si>
    <t>*Total inflow is capped at 75% of total outflow</t>
  </si>
  <si>
    <t>**For detailed definition, see Central Bank Rules no. 1031/2014</t>
  </si>
  <si>
    <t xml:space="preserve">Table 6.3 Breakdown of LCR </t>
  </si>
  <si>
    <t>Equity and Tier II</t>
  </si>
  <si>
    <t>Secured Financing</t>
  </si>
  <si>
    <t>Unsecured Financing</t>
  </si>
  <si>
    <t>Retail / SME deposits</t>
  </si>
  <si>
    <t>Other deposits</t>
  </si>
  <si>
    <t>Available stable funding</t>
  </si>
  <si>
    <t>Liquid assets</t>
  </si>
  <si>
    <t>Loans to customers, performing</t>
  </si>
  <si>
    <t>Required stable funding</t>
  </si>
  <si>
    <t>Balance</t>
  </si>
  <si>
    <t>Net stable funding ratio</t>
  </si>
  <si>
    <t>Deposits maturing within 30 days</t>
  </si>
  <si>
    <t>Less Stable</t>
  </si>
  <si>
    <t>Weight (%)</t>
  </si>
  <si>
    <t>Stable</t>
  </si>
  <si>
    <t>Operational relationship</t>
  </si>
  <si>
    <t>Corporations</t>
  </si>
  <si>
    <t>Sovereigns, central-banks and PSE</t>
  </si>
  <si>
    <t>Financial entities being wound up</t>
  </si>
  <si>
    <t>Pension funds</t>
  </si>
  <si>
    <t>Domestic financial entites</t>
  </si>
  <si>
    <t>Foreign financial entites</t>
  </si>
  <si>
    <t>Other foreign parties</t>
  </si>
  <si>
    <t xml:space="preserve">Category </t>
  </si>
  <si>
    <t>* As per the LCR methodology, no outflow assumed from deposits with maturity longer than 30 days</t>
  </si>
  <si>
    <t>Term
deposits*</t>
  </si>
  <si>
    <t>Category</t>
  </si>
  <si>
    <t>Customer deposits</t>
  </si>
  <si>
    <t>Financial liabilities</t>
  </si>
  <si>
    <t xml:space="preserve">Assets 31 December </t>
  </si>
  <si>
    <t>2012</t>
  </si>
  <si>
    <t>2011</t>
  </si>
  <si>
    <t>On demand</t>
  </si>
  <si>
    <t>Up to 3 months</t>
  </si>
  <si>
    <t>3 - 12 months</t>
  </si>
  <si>
    <t>1 - 5 years</t>
  </si>
  <si>
    <t>With no maturity</t>
  </si>
  <si>
    <t>Liabilities 31 December</t>
  </si>
  <si>
    <t>Fund shares - Other</t>
  </si>
  <si>
    <t>Table 1.1</t>
  </si>
  <si>
    <t>1  Introduction</t>
  </si>
  <si>
    <t>3  Capital Management</t>
  </si>
  <si>
    <t>Key capital adequacy figures</t>
  </si>
  <si>
    <t xml:space="preserve">Table 3.2 </t>
  </si>
  <si>
    <t xml:space="preserve">Table 3.4 </t>
  </si>
  <si>
    <t xml:space="preserve">Table 3.5 </t>
  </si>
  <si>
    <t xml:space="preserve">Table 3.6 </t>
  </si>
  <si>
    <t>On-balance sheet credit risk exposure broken down by exposure classes and maturity, book value</t>
  </si>
  <si>
    <t xml:space="preserve">Table 3.7 </t>
  </si>
  <si>
    <t>Collateral types broken down by exposure classes</t>
  </si>
  <si>
    <t>4  Credit Risk</t>
  </si>
  <si>
    <t xml:space="preserve">Table 3.1 </t>
  </si>
  <si>
    <t>Breakdown of credit risk exposure</t>
  </si>
  <si>
    <t>Table 4.2</t>
  </si>
  <si>
    <t>Table 4.3</t>
  </si>
  <si>
    <t>Table 4.4</t>
  </si>
  <si>
    <t>Table 4.6</t>
  </si>
  <si>
    <t>Table 4.7</t>
  </si>
  <si>
    <t>Table 4.8</t>
  </si>
  <si>
    <t>Table 4.10</t>
  </si>
  <si>
    <t>Table 4.11</t>
  </si>
  <si>
    <t>Table 4.14</t>
  </si>
  <si>
    <t>Table 4.15</t>
  </si>
  <si>
    <t>Table 4.16</t>
  </si>
  <si>
    <t>Table 4.17</t>
  </si>
  <si>
    <t>Table 4.18</t>
  </si>
  <si>
    <t>Table 4.19</t>
  </si>
  <si>
    <t>Table 5.2</t>
  </si>
  <si>
    <t>Table 5.3</t>
  </si>
  <si>
    <t>Table 5.4</t>
  </si>
  <si>
    <t>Table 5.5</t>
  </si>
  <si>
    <t>Table 5.6</t>
  </si>
  <si>
    <t>Table 5.7</t>
  </si>
  <si>
    <t>Table 5.8</t>
  </si>
  <si>
    <t>Table 5.9</t>
  </si>
  <si>
    <t>Table 5.10</t>
  </si>
  <si>
    <t>Table 5.11</t>
  </si>
  <si>
    <t>Table 5.12</t>
  </si>
  <si>
    <t>Table 6.3</t>
  </si>
  <si>
    <t>Table 6.4</t>
  </si>
  <si>
    <t>Table 6.5</t>
  </si>
  <si>
    <t>Table 6.6</t>
  </si>
  <si>
    <t>Table 6.8</t>
  </si>
  <si>
    <t>Table 6.9</t>
  </si>
  <si>
    <t>Table 6.10</t>
  </si>
  <si>
    <t>Development of the loan portfolio</t>
  </si>
  <si>
    <t>Loans to customers specified by types of loans</t>
  </si>
  <si>
    <t>Credit risk exposure broken down by industry</t>
  </si>
  <si>
    <t>Geopgraphic distribution of credit risk exposure</t>
  </si>
  <si>
    <t>Collateral, parent company</t>
  </si>
  <si>
    <t>Defaults by sector, parent company</t>
  </si>
  <si>
    <t>Impaired loans to customers by sector</t>
  </si>
  <si>
    <t>Impaired loans to customers by geographic area</t>
  </si>
  <si>
    <t>Expected loss down to exposure type</t>
  </si>
  <si>
    <t>Credit quality by class of financial asset</t>
  </si>
  <si>
    <t>Number of days in default for loans which are not impaired</t>
  </si>
  <si>
    <t>Counterparty credti risk exposure gross and net of collateral</t>
  </si>
  <si>
    <t>Net position of assets and liabilities by currency</t>
  </si>
  <si>
    <t>Equity exposure in the banking book</t>
  </si>
  <si>
    <t>Assets and liabilities at fair value by interest fixing period</t>
  </si>
  <si>
    <t>Sensitivity of the fair value of interest bearing assets and liabilities on the banking book</t>
  </si>
  <si>
    <t>The Bank's Leverage ratio</t>
  </si>
  <si>
    <t xml:space="preserve">Breakdown of LCR </t>
  </si>
  <si>
    <t>Distribution of deposits by LCR categories</t>
  </si>
  <si>
    <t>Breakdown of funding by type</t>
  </si>
  <si>
    <t>Breakdown of assets by contractual maturity</t>
  </si>
  <si>
    <t>Breakdown of liabilities by contractual maturity</t>
  </si>
  <si>
    <t>5  Market Risk</t>
  </si>
  <si>
    <t>6  Liquidity Risk</t>
  </si>
  <si>
    <t>Credit risk exposure broken down by maturity</t>
  </si>
  <si>
    <t>Arion Bank Pillar 3 Risk Disclosures Tables 2015</t>
  </si>
  <si>
    <t>Main subsidiaries in which Arion Bank held a direct interest at the end of 2015, fully consolidated</t>
  </si>
  <si>
    <t>Table 1.1 Main subsidiaries in which Arion Bank held a direct interest at the end of 2015, fully consolidated</t>
  </si>
  <si>
    <t>Kolufell ehf.</t>
  </si>
  <si>
    <t>2015</t>
  </si>
  <si>
    <t>31 December 2015 [ISK m]</t>
  </si>
  <si>
    <t>Non-controlling interest not eligible for inclusion in CET1 capital</t>
  </si>
  <si>
    <t xml:space="preserve">Common equity Tier 1 capital </t>
  </si>
  <si>
    <t>Additional Tier 1 capital</t>
  </si>
  <si>
    <t xml:space="preserve">Tier 1 capital </t>
  </si>
  <si>
    <t>31 December 2015  [ISK m]</t>
  </si>
  <si>
    <t>Central Government</t>
  </si>
  <si>
    <t>Regional Government</t>
  </si>
  <si>
    <t>Administrative Bodies</t>
  </si>
  <si>
    <t>Real Estate</t>
  </si>
  <si>
    <t>Past Due</t>
  </si>
  <si>
    <t>Unsecured ratio % 2014</t>
  </si>
  <si>
    <t>Unsecured ratio % 2015</t>
  </si>
  <si>
    <t>Europe</t>
  </si>
  <si>
    <t>Real estate individuals</t>
  </si>
  <si>
    <t>Real estate corporate</t>
  </si>
  <si>
    <t>Credit equivalent of derivatives</t>
  </si>
  <si>
    <t>NOK</t>
  </si>
  <si>
    <t>Table 5.13 Value-at-Risk for the trading book with a 99 percent confidence level over a 1 day and 1 year horizon</t>
  </si>
  <si>
    <t>Equities</t>
  </si>
  <si>
    <t>Equity Options</t>
  </si>
  <si>
    <t>Interest Rate Swaps</t>
  </si>
  <si>
    <t>Diversification effects</t>
  </si>
  <si>
    <t>Trading Book Total</t>
  </si>
  <si>
    <t xml:space="preserve">Table 6.1 Composition of the Bank's liquid assets [ISK m] </t>
  </si>
  <si>
    <t>Cash and Cenral Bank deposits</t>
  </si>
  <si>
    <t>Short term deposits with other banks</t>
  </si>
  <si>
    <t>Domestic bonds eligable as collateral at the Central Bank</t>
  </si>
  <si>
    <t>Foreign government bonds</t>
  </si>
  <si>
    <t>Covered bonds with a minimum rating of AA-</t>
  </si>
  <si>
    <t>Total liquidity reserve</t>
  </si>
  <si>
    <t>Table 6.5 Distribution of deposits by LCR categories</t>
  </si>
  <si>
    <t>Table 6.6 Breakdown of funding by type</t>
  </si>
  <si>
    <t>Table 6.8 Breakdown of assets by contractual maturity</t>
  </si>
  <si>
    <t>Table 6.9 Breakdown of liabilities by contractual maturity</t>
  </si>
  <si>
    <t>Table 6.10 Development of the Bank's loans to deposits ratio and asset encumbrance ratio</t>
  </si>
  <si>
    <t>Loans to deposits ratio</t>
  </si>
  <si>
    <t>Asset encumbrance ratio</t>
  </si>
  <si>
    <t>Table 6.12 Breakdown of NSFR, parent company and ABMIIF consolidated, other subsidiaries excluded</t>
  </si>
  <si>
    <t>Table 3.6 On-balance sheet credit risk exposure broken down by exposure classes and maturity, book value</t>
  </si>
  <si>
    <t>Table 3.9 The Bank's leverage ratio</t>
  </si>
  <si>
    <t>Table 3.7 Collateral types broken down by exposure classes</t>
  </si>
  <si>
    <t>Table 3.9</t>
  </si>
  <si>
    <t>Book</t>
  </si>
  <si>
    <t>value</t>
  </si>
  <si>
    <t>Table 4.8 Breakdown of ratings by book value</t>
  </si>
  <si>
    <t>Rating Model</t>
  </si>
  <si>
    <t>Retail corporate</t>
  </si>
  <si>
    <t>Table 4.21 Counterparty credti risk exposure gross and net of collateral</t>
  </si>
  <si>
    <t>Table 4.21</t>
  </si>
  <si>
    <t>Table 5.3 VaR for net currency position with a 99 percent confidence level over a 10 day horizon</t>
  </si>
  <si>
    <t>Table 5.8 Loss due to interest rate shock movements on fair value and book value basis</t>
  </si>
  <si>
    <t>Table 5.9 Positions within the Bank's proprietary trading</t>
  </si>
  <si>
    <t>Table 5.10 The Bank's proprietary trading exposure</t>
  </si>
  <si>
    <t>Table 5.12 First order sensitivity of long and short bond positions ad swaps in the Bank’s trading book</t>
  </si>
  <si>
    <t xml:space="preserve">31 December 2015 </t>
  </si>
  <si>
    <t>Table 6.4 Distribution of deposits by LCR categories. The expected stressed outflow weight is shown for each category</t>
  </si>
  <si>
    <t>Breakdown of rating status by book value</t>
  </si>
  <si>
    <t>VaR for net currency positions with a 99 percent confidence level over a 10 day horizon</t>
  </si>
  <si>
    <t>Loss in fair value in banking book due to interest rate shock movements</t>
  </si>
  <si>
    <t>Table 5.7 Loss in fair value in banking book due to interest rate shock movements</t>
  </si>
  <si>
    <t>Loss due to interest rate shock movements on fair value and book value basis</t>
  </si>
  <si>
    <t>Positions within the Bank's proprietary trading</t>
  </si>
  <si>
    <t>The Bank's proprietary trading exposure</t>
  </si>
  <si>
    <t>First order sensitivity of long and short bond positions and swaps in the Bank’s trading book</t>
  </si>
  <si>
    <t>Value-at-Risk for the trading book with a 99 percent confidence level over a 1 day and 1 year horizon</t>
  </si>
  <si>
    <t>Table 5.13</t>
  </si>
  <si>
    <t>Composition of the Bank's liquid assets</t>
  </si>
  <si>
    <t>Table 6.1</t>
  </si>
  <si>
    <t>Development of the Bank's loans to deposits ratio and asset encumbrance ratio</t>
  </si>
  <si>
    <t>Breakdown of NSFR, parent company and ABMIIF consolidated, other subsidiaries excluded</t>
  </si>
  <si>
    <t>Table 6.11</t>
  </si>
  <si>
    <t>Table 3.4 Exposure, risk-weighted assets and capital requirements split by exposure classes</t>
  </si>
  <si>
    <t>Table 3.5 Exposure at Default (on-balance sheet) split by exposure classes and by sector</t>
  </si>
  <si>
    <t>Exposure, risk-weighted assets and capital requirements split by exposure classes</t>
  </si>
  <si>
    <t>Exposure at Default (on-balance sheet) split by exposure classes and by sector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</si>
</sst>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 &quot;kr&quot;;[Red]\-#,##0\ &quot;kr&quot;"/>
    <numFmt numFmtId="205" formatCode="_-* #,##0.00\ &quot;kr&quot;_-;\-* #,##0.00\ &quot;kr&quot;_-;_-* &quot;-&quot;??\ &quot;kr&quot;_-;_-@_-"/>
    <numFmt numFmtId="206" formatCode="_-* #,##0.00\ _k_r_-;\-* #,##0.00\ _k_r_-;_-* &quot;-&quot;??\ _k_r_-;_-@_-"/>
    <numFmt numFmtId="207" formatCode="#,##0;[Red]&quot;-&quot;#,##0"/>
    <numFmt numFmtId="208" formatCode="[$-409]dd/mmm/yy;@"/>
    <numFmt numFmtId="209" formatCode="[$-101041D]###\ ###\ ###\ ###\ ###\ ###\ ###\ ###\ ###\ ###\ ###\ ###\ ###\ ##0.000\ 000"/>
    <numFmt numFmtId="210" formatCode="[$-409]d/mmm/yyyy;@"/>
    <numFmt numFmtId="211" formatCode="_(* #,##0_);_(* \(#,##0\);_(* &quot;-&quot;_);_(@_)"/>
    <numFmt numFmtId="212" formatCode="dd/mm/yy;@"/>
    <numFmt numFmtId="213" formatCode="#,##0;\(#,##0\)"/>
  </numFmts>
  <fonts count="96">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5"/>
      <color theme="0"/>
      <name val="Calibri"/>
      <family val="2"/>
      <scheme val="minor"/>
    </font>
    <font>
      <b/>
      <sz val="10"/>
      <color rgb="FF005FAC"/>
      <name val="Calibri"/>
      <family val="2"/>
      <scheme val="minor"/>
    </font>
    <font>
      <sz val="7"/>
      <color theme="1"/>
      <name val="Calibri"/>
      <family val="2"/>
      <scheme val="minor"/>
    </font>
    <font>
      <b/>
      <sz val="8"/>
      <color theme="0"/>
      <name val="Calibri"/>
      <family val="2"/>
      <scheme val="minor"/>
    </font>
    <font>
      <sz val="11"/>
      <color theme="0" tint="-0.249977111117893"/>
      <name val="Calibri"/>
      <family val="2"/>
      <scheme val="minor"/>
    </font>
    <font>
      <sz val="8"/>
      <color rgb="FFFFFFFF"/>
      <name val="Calibri"/>
      <family val="2"/>
    </font>
    <font>
      <sz val="10"/>
      <color rgb="FFFFFFFF"/>
      <name val="Calibri"/>
      <family val="2"/>
    </font>
    <font>
      <b/>
      <sz val="10"/>
      <color rgb="FFFFFFFF"/>
      <name val="Calibri"/>
      <family val="2"/>
    </font>
    <font>
      <sz val="10"/>
      <color rgb="FF000000"/>
      <name val="Calibri"/>
      <family val="2"/>
    </font>
    <font>
      <b/>
      <sz val="10"/>
      <color rgb="FF000000"/>
      <name val="Calibri"/>
      <family val="2"/>
    </font>
    <font>
      <sz val="10"/>
      <color theme="0" tint="-0.34998626667073579"/>
      <name val="Calibri"/>
      <family val="2"/>
      <scheme val="minor"/>
    </font>
    <font>
      <sz val="10"/>
      <color theme="0" tint="-0.249977111117893"/>
      <name val="Calibri"/>
      <family val="2"/>
      <scheme val="minor"/>
    </font>
    <font>
      <b/>
      <sz val="10"/>
      <name val="Calibri"/>
      <family val="2"/>
      <scheme val="minor"/>
    </font>
    <font>
      <i/>
      <sz val="10"/>
      <name val="Calibri"/>
      <family val="2"/>
      <scheme val="minor"/>
    </font>
    <font>
      <b/>
      <sz val="10"/>
      <color theme="0"/>
      <name val="Calibri"/>
      <family val="2"/>
    </font>
    <font>
      <sz val="8"/>
      <name val="Danske Text"/>
    </font>
    <font>
      <i/>
      <sz val="10"/>
      <color theme="1"/>
      <name val="Calibri"/>
      <family val="2"/>
      <scheme val="minor"/>
    </font>
    <font>
      <i/>
      <sz val="10"/>
      <color rgb="FF000000"/>
      <name val="Calibri"/>
      <family val="2"/>
    </font>
    <font>
      <b/>
      <i/>
      <sz val="10"/>
      <color theme="1"/>
      <name val="Calibri"/>
      <family val="2"/>
      <scheme val="minor"/>
    </font>
    <font>
      <b/>
      <sz val="11"/>
      <color rgb="FF005FAC"/>
      <name val="Calibri"/>
      <family val="2"/>
      <scheme val="minor"/>
    </font>
    <font>
      <u/>
      <sz val="11"/>
      <color theme="10"/>
      <name val="Calibri"/>
      <family val="2"/>
      <scheme val="minor"/>
    </font>
    <font>
      <u/>
      <sz val="10"/>
      <color theme="10"/>
      <name val="Calibri"/>
      <family val="2"/>
      <scheme val="minor"/>
    </font>
    <font>
      <sz val="8"/>
      <color rgb="FF000000"/>
      <name val="Calibri"/>
      <family val="2"/>
    </font>
    <font>
      <b/>
      <sz val="8"/>
      <color rgb="FF000000"/>
      <name val="Calibri"/>
      <family val="2"/>
    </font>
  </fonts>
  <fills count="6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
      <patternFill patternType="solid">
        <fgColor rgb="FF005FAC"/>
        <bgColor rgb="FF000000"/>
      </patternFill>
    </fill>
    <fill>
      <patternFill patternType="solid">
        <fgColor rgb="FFFFFFFF"/>
        <bgColor rgb="FF000000"/>
      </patternFill>
    </fill>
    <fill>
      <patternFill patternType="solid">
        <fgColor theme="0"/>
        <bgColor rgb="FF000000"/>
      </patternFill>
    </fill>
    <fill>
      <patternFill patternType="solid">
        <fgColor rgb="FF005CAC"/>
        <bgColor indexed="64"/>
      </patternFill>
    </fill>
  </fills>
  <borders count="66">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ck">
        <color rgb="FFFA7800"/>
      </bottom>
      <diagonal/>
    </border>
    <border>
      <left/>
      <right/>
      <top/>
      <bottom style="thin">
        <color rgb="FFFA7800"/>
      </bottom>
      <diagonal/>
    </border>
    <border>
      <left/>
      <right/>
      <top/>
      <bottom style="thin">
        <color rgb="FFFFFFFF"/>
      </bottom>
      <diagonal/>
    </border>
    <border>
      <left style="thin">
        <color rgb="FF005FAC"/>
      </left>
      <right/>
      <top style="thin">
        <color rgb="FF005FAC"/>
      </top>
      <bottom/>
      <diagonal/>
    </border>
    <border>
      <left/>
      <right/>
      <top style="thin">
        <color rgb="FF005FAC"/>
      </top>
      <bottom style="thin">
        <color rgb="FFFFFFFF"/>
      </bottom>
      <diagonal/>
    </border>
    <border>
      <left/>
      <right/>
      <top style="thin">
        <color rgb="FF005FAC"/>
      </top>
      <bottom/>
      <diagonal/>
    </border>
    <border>
      <left/>
      <right style="thin">
        <color rgb="FF005FAC"/>
      </right>
      <top style="thin">
        <color rgb="FF005FAC"/>
      </top>
      <bottom/>
      <diagonal/>
    </border>
    <border>
      <left style="thin">
        <color rgb="FF005FAC"/>
      </left>
      <right/>
      <top/>
      <bottom/>
      <diagonal/>
    </border>
    <border>
      <left/>
      <right style="thin">
        <color rgb="FF005FAC"/>
      </right>
      <top/>
      <bottom/>
      <diagonal/>
    </border>
    <border>
      <left style="thin">
        <color rgb="FF005FAC"/>
      </left>
      <right/>
      <top/>
      <bottom style="thick">
        <color rgb="FFFA7800"/>
      </bottom>
      <diagonal/>
    </border>
    <border>
      <left/>
      <right style="thin">
        <color rgb="FF005FAC"/>
      </right>
      <top/>
      <bottom style="thick">
        <color rgb="FFFA7800"/>
      </bottom>
      <diagonal/>
    </border>
    <border>
      <left/>
      <right/>
      <top/>
      <bottom style="thin">
        <color theme="0"/>
      </bottom>
      <diagonal/>
    </border>
    <border>
      <left/>
      <right style="thin">
        <color rgb="FF005FAC"/>
      </right>
      <top/>
      <bottom style="thin">
        <color theme="0"/>
      </bottom>
      <diagonal/>
    </border>
    <border>
      <left/>
      <right/>
      <top style="thin">
        <color theme="0"/>
      </top>
      <bottom style="thin">
        <color theme="0"/>
      </bottom>
      <diagonal/>
    </border>
    <border>
      <left/>
      <right/>
      <top style="thin">
        <color theme="0"/>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rgb="FFFA7800"/>
      </bottom>
      <diagonal/>
    </border>
    <border>
      <left/>
      <right/>
      <top style="thin">
        <color rgb="FFFA7800"/>
      </top>
      <bottom style="thin">
        <color indexed="64"/>
      </bottom>
      <diagonal/>
    </border>
    <border>
      <left/>
      <right/>
      <top/>
      <bottom style="medium">
        <color rgb="FF005FAC"/>
      </bottom>
      <diagonal/>
    </border>
    <border>
      <left style="thin">
        <color indexed="64"/>
      </left>
      <right/>
      <top style="thick">
        <color rgb="FFFA7800"/>
      </top>
      <bottom/>
      <diagonal/>
    </border>
    <border>
      <left style="thin">
        <color indexed="64"/>
      </left>
      <right/>
      <top style="thin">
        <color indexed="64"/>
      </top>
      <bottom/>
      <diagonal/>
    </border>
    <border>
      <left/>
      <right/>
      <top style="thick">
        <color rgb="FFFA7800"/>
      </top>
      <bottom style="thin">
        <color indexed="64"/>
      </bottom>
      <diagonal/>
    </border>
  </borders>
  <cellStyleXfs count="30801">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8" fillId="0" borderId="0">
      <alignment horizontal="right"/>
    </xf>
    <xf numFmtId="189" fontId="48" fillId="0" borderId="2">
      <alignment horizontal="right"/>
    </xf>
    <xf numFmtId="167" fontId="48" fillId="0" borderId="0">
      <alignment horizontal="center"/>
      <protection locked="0"/>
    </xf>
    <xf numFmtId="0" fontId="48" fillId="0" borderId="0">
      <alignment horizontal="left"/>
    </xf>
    <xf numFmtId="0" fontId="48" fillId="0" borderId="0">
      <alignment horizontal="right"/>
    </xf>
    <xf numFmtId="0" fontId="48" fillId="0" borderId="0">
      <alignment horizontal="center"/>
    </xf>
    <xf numFmtId="167" fontId="49" fillId="0" borderId="0"/>
    <xf numFmtId="0" fontId="50" fillId="0" borderId="0" applyNumberFormat="0" applyFill="0" applyBorder="0" applyAlignment="0" applyProtection="0"/>
    <xf numFmtId="0" fontId="51" fillId="0" borderId="32" applyNumberFormat="0" applyFill="0" applyAlignment="0" applyProtection="0"/>
    <xf numFmtId="0" fontId="52" fillId="0" borderId="33" applyNumberFormat="0" applyFill="0" applyAlignment="0" applyProtection="0"/>
    <xf numFmtId="0" fontId="53" fillId="0" borderId="34" applyNumberFormat="0" applyFill="0" applyAlignment="0" applyProtection="0"/>
    <xf numFmtId="0" fontId="53" fillId="0" borderId="0" applyNumberFormat="0" applyFill="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6" fillId="37" borderId="0" applyNumberFormat="0" applyBorder="0" applyAlignment="0" applyProtection="0"/>
    <xf numFmtId="0" fontId="57" fillId="38" borderId="35" applyNumberFormat="0" applyAlignment="0" applyProtection="0"/>
    <xf numFmtId="0" fontId="58" fillId="39" borderId="36" applyNumberFormat="0" applyAlignment="0" applyProtection="0"/>
    <xf numFmtId="0" fontId="59" fillId="39" borderId="35" applyNumberFormat="0" applyAlignment="0" applyProtection="0"/>
    <xf numFmtId="0" fontId="60" fillId="0" borderId="37" applyNumberFormat="0" applyFill="0" applyAlignment="0" applyProtection="0"/>
    <xf numFmtId="0" fontId="39" fillId="40" borderId="38" applyNumberFormat="0" applyAlignment="0" applyProtection="0"/>
    <xf numFmtId="0" fontId="47" fillId="0" borderId="0" applyNumberFormat="0" applyFill="0" applyBorder="0" applyAlignment="0" applyProtection="0"/>
    <xf numFmtId="0" fontId="1" fillId="41" borderId="39" applyNumberFormat="0" applyFont="0" applyAlignment="0" applyProtection="0"/>
    <xf numFmtId="0" fontId="61"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8" fillId="58" borderId="7">
      <alignment wrapText="1"/>
    </xf>
    <xf numFmtId="206" fontId="29" fillId="0" borderId="0" applyFont="0" applyFill="0" applyBorder="0" applyAlignment="0" applyProtection="0"/>
    <xf numFmtId="205" fontId="29" fillId="0" borderId="0" applyFont="0" applyFill="0" applyBorder="0" applyAlignment="0" applyProtection="0"/>
    <xf numFmtId="0" fontId="62" fillId="0" borderId="0"/>
    <xf numFmtId="208" fontId="62" fillId="0" borderId="0"/>
    <xf numFmtId="0" fontId="64" fillId="59" borderId="41" applyFont="0" applyBorder="0">
      <alignment horizontal="center" wrapText="1"/>
    </xf>
    <xf numFmtId="0" fontId="7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7" fillId="38" borderId="35" applyNumberFormat="0" applyAlignment="0" applyProtection="0"/>
    <xf numFmtId="0" fontId="69" fillId="26" borderId="0" applyNumberFormat="0" applyBorder="0" applyAlignment="0" applyProtection="0"/>
    <xf numFmtId="208" fontId="29" fillId="0" borderId="0"/>
    <xf numFmtId="0" fontId="29" fillId="0" borderId="0">
      <alignment wrapText="1"/>
    </xf>
    <xf numFmtId="0" fontId="1" fillId="0" borderId="0"/>
    <xf numFmtId="0" fontId="1" fillId="0" borderId="0"/>
    <xf numFmtId="208" fontId="29" fillId="0" borderId="0"/>
    <xf numFmtId="210" fontId="29" fillId="0" borderId="0"/>
    <xf numFmtId="208" fontId="29" fillId="0" borderId="0"/>
    <xf numFmtId="209" fontId="1" fillId="0" borderId="0"/>
    <xf numFmtId="209" fontId="1" fillId="0" borderId="0"/>
    <xf numFmtId="0" fontId="71" fillId="0" borderId="0"/>
    <xf numFmtId="209" fontId="29" fillId="0" borderId="0"/>
    <xf numFmtId="0" fontId="37" fillId="0" borderId="0"/>
    <xf numFmtId="0" fontId="66" fillId="0" borderId="0"/>
    <xf numFmtId="208" fontId="29" fillId="0" borderId="0"/>
    <xf numFmtId="209" fontId="29" fillId="0" borderId="0">
      <alignment wrapText="1"/>
    </xf>
    <xf numFmtId="208" fontId="29" fillId="0" borderId="0"/>
    <xf numFmtId="0" fontId="29" fillId="0" borderId="0"/>
    <xf numFmtId="0" fontId="71" fillId="0" borderId="0"/>
    <xf numFmtId="0" fontId="71" fillId="0" borderId="0"/>
    <xf numFmtId="208" fontId="71" fillId="0" borderId="0"/>
    <xf numFmtId="0" fontId="71" fillId="0" borderId="0"/>
    <xf numFmtId="0" fontId="71" fillId="0" borderId="0"/>
    <xf numFmtId="0" fontId="71" fillId="0" borderId="0"/>
    <xf numFmtId="0" fontId="71" fillId="0" borderId="0"/>
    <xf numFmtId="0" fontId="71" fillId="0" borderId="0"/>
    <xf numFmtId="0" fontId="71" fillId="0" borderId="0"/>
    <xf numFmtId="208" fontId="71" fillId="0" borderId="0"/>
    <xf numFmtId="208" fontId="71" fillId="0" borderId="0"/>
    <xf numFmtId="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0" fontId="66"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208"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0" fontId="1" fillId="0" borderId="0"/>
    <xf numFmtId="0" fontId="66" fillId="0" borderId="0"/>
    <xf numFmtId="209" fontId="29" fillId="0" borderId="0">
      <alignment wrapText="1"/>
    </xf>
    <xf numFmtId="208" fontId="66" fillId="0" borderId="0"/>
    <xf numFmtId="0" fontId="71" fillId="0" borderId="0"/>
    <xf numFmtId="208" fontId="71" fillId="0" borderId="0"/>
    <xf numFmtId="0"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0" fontId="71" fillId="0" borderId="0"/>
    <xf numFmtId="0" fontId="71" fillId="0" borderId="0"/>
    <xf numFmtId="0" fontId="71"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207" fontId="67"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4" fontId="67" fillId="0" borderId="0" applyFont="0" applyFill="0" applyBorder="0" applyAlignment="0" applyProtection="0"/>
    <xf numFmtId="0" fontId="63"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xf numFmtId="9" fontId="48" fillId="0" borderId="0"/>
    <xf numFmtId="0" fontId="92" fillId="0" borderId="0" applyNumberFormat="0" applyFill="0" applyBorder="0" applyAlignment="0" applyProtection="0"/>
    <xf numFmtId="0" fontId="48" fillId="0" borderId="0">
      <alignment horizontal="justify" vertical="top" wrapText="1"/>
    </xf>
  </cellStyleXfs>
  <cellXfs count="662">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2"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3" fillId="0" borderId="0" xfId="0" applyNumberFormat="1" applyFont="1" applyFill="1" applyBorder="1" applyAlignment="1">
      <alignment horizontal="right"/>
    </xf>
    <xf numFmtId="166" fontId="42" fillId="0" borderId="0" xfId="0" applyNumberFormat="1" applyFont="1" applyFill="1" applyBorder="1" applyAlignment="1">
      <alignment horizontal="left"/>
    </xf>
    <xf numFmtId="3" fontId="40" fillId="0" borderId="0" xfId="1" applyNumberFormat="1" applyFont="1" applyAlignment="1">
      <alignment horizontal="right"/>
    </xf>
    <xf numFmtId="166" fontId="43" fillId="0" borderId="0" xfId="0" applyNumberFormat="1" applyFont="1" applyFill="1" applyBorder="1" applyAlignment="1">
      <alignment horizontal="left"/>
    </xf>
    <xf numFmtId="9" fontId="0" fillId="0" borderId="0" xfId="1" applyNumberFormat="1" applyFont="1" applyAlignment="1">
      <alignment horizontal="right"/>
    </xf>
    <xf numFmtId="192" fontId="43" fillId="0" borderId="0" xfId="0" applyNumberFormat="1" applyFont="1" applyFill="1" applyBorder="1" applyAlignment="1">
      <alignment horizontal="right"/>
    </xf>
    <xf numFmtId="0" fontId="21" fillId="4" borderId="0" xfId="0" applyFont="1" applyFill="1" applyBorder="1" applyAlignment="1">
      <alignment vertical="center"/>
    </xf>
    <xf numFmtId="192" fontId="42"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4" fillId="0" borderId="0" xfId="0" applyFont="1"/>
    <xf numFmtId="0" fontId="45"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3"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3"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40" fillId="3" borderId="0" xfId="0" applyFont="1" applyFill="1"/>
    <xf numFmtId="0" fontId="0" fillId="3" borderId="0" xfId="0" applyFill="1"/>
    <xf numFmtId="0" fontId="20" fillId="3" borderId="0" xfId="0" applyFont="1" applyFill="1"/>
    <xf numFmtId="0" fontId="15" fillId="3" borderId="0" xfId="0" applyFont="1" applyFill="1"/>
    <xf numFmtId="0" fontId="16" fillId="33" borderId="42" xfId="12443" applyFont="1" applyFill="1" applyBorder="1"/>
    <xf numFmtId="0" fontId="16" fillId="33" borderId="42" xfId="12443" applyFont="1" applyFill="1" applyBorder="1" applyAlignment="1">
      <alignment horizontal="right"/>
    </xf>
    <xf numFmtId="0" fontId="1" fillId="3" borderId="0" xfId="0" applyFont="1" applyFill="1"/>
    <xf numFmtId="0" fontId="17" fillId="3" borderId="0" xfId="0" applyFont="1" applyFill="1"/>
    <xf numFmtId="189" fontId="41" fillId="3" borderId="0" xfId="30277" applyFont="1" applyFill="1">
      <alignment horizontal="right"/>
    </xf>
    <xf numFmtId="189" fontId="41" fillId="3" borderId="8" xfId="30277" applyFont="1" applyFill="1" applyBorder="1">
      <alignment horizontal="right"/>
    </xf>
    <xf numFmtId="0" fontId="72" fillId="33" borderId="0" xfId="12443" applyFont="1" applyFill="1" applyBorder="1"/>
    <xf numFmtId="0" fontId="73" fillId="33" borderId="0" xfId="12443" applyFont="1" applyFill="1" applyBorder="1"/>
    <xf numFmtId="189" fontId="41" fillId="3" borderId="0" xfId="30277" applyFont="1" applyFill="1" applyBorder="1">
      <alignment horizontal="right"/>
    </xf>
    <xf numFmtId="165" fontId="15" fillId="3" borderId="0" xfId="0" applyNumberFormat="1" applyFont="1" applyFill="1"/>
    <xf numFmtId="165" fontId="0" fillId="3" borderId="0" xfId="0" applyNumberFormat="1" applyFill="1"/>
    <xf numFmtId="165" fontId="41" fillId="3" borderId="0" xfId="30277" applyNumberFormat="1" applyFont="1" applyFill="1">
      <alignment horizontal="right"/>
    </xf>
    <xf numFmtId="165" fontId="41" fillId="3" borderId="0" xfId="30277" applyNumberFormat="1" applyFont="1" applyFill="1" applyBorder="1">
      <alignment horizontal="right"/>
    </xf>
    <xf numFmtId="3" fontId="20" fillId="3" borderId="0" xfId="0" applyNumberFormat="1" applyFont="1" applyFill="1" applyBorder="1"/>
    <xf numFmtId="3" fontId="41" fillId="3" borderId="0" xfId="30277" applyNumberFormat="1" applyFont="1" applyFill="1" applyBorder="1">
      <alignment horizontal="right"/>
    </xf>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Border="1"/>
    <xf numFmtId="0" fontId="74" fillId="3" borderId="0" xfId="0" applyFont="1" applyFill="1" applyBorder="1"/>
    <xf numFmtId="189" fontId="41" fillId="3" borderId="0" xfId="30277" applyNumberFormat="1" applyFont="1" applyFill="1">
      <alignment horizontal="right"/>
    </xf>
    <xf numFmtId="0" fontId="15" fillId="0" borderId="0" xfId="0" applyFont="1" applyFill="1"/>
    <xf numFmtId="0" fontId="15" fillId="0" borderId="0" xfId="0" applyFont="1" applyFill="1" applyAlignment="1">
      <alignment vertical="center"/>
    </xf>
    <xf numFmtId="0" fontId="15" fillId="0" borderId="0" xfId="0" applyFont="1" applyFill="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right" vertical="center"/>
    </xf>
    <xf numFmtId="190" fontId="15" fillId="0" borderId="0" xfId="0" applyNumberFormat="1" applyFont="1" applyFill="1" applyBorder="1" applyAlignment="1">
      <alignment horizontal="right" vertical="center"/>
    </xf>
    <xf numFmtId="190" fontId="15" fillId="0" borderId="0" xfId="0" applyNumberFormat="1" applyFont="1" applyFill="1" applyAlignment="1">
      <alignment horizontal="right" vertical="center"/>
    </xf>
    <xf numFmtId="0" fontId="15" fillId="0" borderId="8" xfId="0" applyFont="1" applyFill="1" applyBorder="1" applyAlignment="1">
      <alignment vertical="center"/>
    </xf>
    <xf numFmtId="0" fontId="15" fillId="0" borderId="8" xfId="0" applyFont="1" applyFill="1" applyBorder="1" applyAlignment="1">
      <alignment horizontal="right" vertical="center"/>
    </xf>
    <xf numFmtId="0" fontId="15" fillId="3" borderId="0" xfId="0" applyFont="1" applyFill="1" applyAlignment="1">
      <alignment vertical="top"/>
    </xf>
    <xf numFmtId="3" fontId="15" fillId="0" borderId="0" xfId="0" applyNumberFormat="1" applyFont="1" applyFill="1" applyBorder="1"/>
    <xf numFmtId="3" fontId="76" fillId="0" borderId="0" xfId="0" applyNumberFormat="1" applyFont="1" applyFill="1"/>
    <xf numFmtId="0" fontId="15" fillId="0" borderId="8" xfId="0" applyFont="1" applyFill="1" applyBorder="1"/>
    <xf numFmtId="3" fontId="15" fillId="0" borderId="8" xfId="0" applyNumberFormat="1" applyFont="1" applyFill="1" applyBorder="1" applyAlignment="1">
      <alignment horizontal="right"/>
    </xf>
    <xf numFmtId="3" fontId="17" fillId="0" borderId="9" xfId="0" applyNumberFormat="1" applyFont="1" applyFill="1" applyBorder="1"/>
    <xf numFmtId="172" fontId="15" fillId="0" borderId="0" xfId="0" applyNumberFormat="1" applyFont="1" applyFill="1" applyBorder="1"/>
    <xf numFmtId="0" fontId="15" fillId="0" borderId="0" xfId="0" applyFont="1" applyFill="1" applyBorder="1"/>
    <xf numFmtId="172" fontId="15" fillId="0" borderId="8" xfId="0" applyNumberFormat="1" applyFont="1" applyFill="1" applyBorder="1"/>
    <xf numFmtId="3" fontId="0" fillId="0" borderId="0" xfId="1" applyNumberFormat="1" applyFont="1"/>
    <xf numFmtId="0" fontId="17" fillId="0" borderId="8" xfId="0" applyFont="1" applyFill="1" applyBorder="1"/>
    <xf numFmtId="3" fontId="17" fillId="0" borderId="8" xfId="0" applyNumberFormat="1" applyFont="1" applyFill="1" applyBorder="1"/>
    <xf numFmtId="0" fontId="15" fillId="0" borderId="0" xfId="0" applyFont="1" applyFill="1" applyBorder="1" applyAlignment="1"/>
    <xf numFmtId="3" fontId="15" fillId="0" borderId="0" xfId="0" applyNumberFormat="1" applyFont="1" applyFill="1"/>
    <xf numFmtId="165" fontId="15" fillId="0" borderId="0" xfId="1" applyNumberFormat="1" applyFont="1" applyFill="1"/>
    <xf numFmtId="165" fontId="15" fillId="0" borderId="0" xfId="1" applyNumberFormat="1" applyFont="1" applyFill="1" applyBorder="1"/>
    <xf numFmtId="165" fontId="15" fillId="0" borderId="0" xfId="0" applyNumberFormat="1" applyFont="1" applyFill="1" applyBorder="1"/>
    <xf numFmtId="165" fontId="15" fillId="0" borderId="8" xfId="1" applyNumberFormat="1" applyFont="1" applyFill="1" applyBorder="1"/>
    <xf numFmtId="0" fontId="15" fillId="0" borderId="43" xfId="0" applyFont="1" applyFill="1" applyBorder="1"/>
    <xf numFmtId="3" fontId="15" fillId="0" borderId="43" xfId="0" applyNumberFormat="1" applyFont="1" applyFill="1" applyBorder="1"/>
    <xf numFmtId="3" fontId="15" fillId="0" borderId="43" xfId="1" applyNumberFormat="1" applyFont="1" applyFill="1" applyBorder="1"/>
    <xf numFmtId="3" fontId="41" fillId="0" borderId="43" xfId="0" applyNumberFormat="1" applyFont="1" applyFill="1" applyBorder="1"/>
    <xf numFmtId="49" fontId="79" fillId="60" borderId="0" xfId="30291" applyNumberFormat="1" applyFont="1" applyFill="1" applyBorder="1" applyAlignment="1">
      <alignment horizontal="center"/>
    </xf>
    <xf numFmtId="0" fontId="79" fillId="60" borderId="0" xfId="30291" applyFont="1" applyFill="1" applyBorder="1" applyAlignment="1">
      <alignment horizontal="center"/>
    </xf>
    <xf numFmtId="0" fontId="79" fillId="60" borderId="0" xfId="30291" applyFont="1" applyFill="1" applyBorder="1"/>
    <xf numFmtId="0" fontId="79" fillId="60" borderId="0" xfId="30291" applyFont="1" applyFill="1" applyBorder="1" applyAlignment="1">
      <alignment horizontal="right" vertical="center" wrapText="1"/>
    </xf>
    <xf numFmtId="9" fontId="79" fillId="60" borderId="0" xfId="30291" applyNumberFormat="1" applyFont="1" applyFill="1" applyBorder="1" applyAlignment="1">
      <alignment horizontal="right" vertical="center" wrapText="1"/>
    </xf>
    <xf numFmtId="0" fontId="15" fillId="0" borderId="0" xfId="0" applyFont="1" applyFill="1" applyAlignment="1">
      <alignment vertical="top"/>
    </xf>
    <xf numFmtId="0" fontId="78" fillId="60" borderId="45" xfId="30291" applyFont="1" applyFill="1" applyBorder="1"/>
    <xf numFmtId="49" fontId="79" fillId="60" borderId="47" xfId="30291" applyNumberFormat="1" applyFont="1" applyFill="1" applyBorder="1" applyAlignment="1">
      <alignment horizontal="center"/>
    </xf>
    <xf numFmtId="49" fontId="79" fillId="60" borderId="48" xfId="30291" applyNumberFormat="1" applyFont="1" applyFill="1" applyBorder="1" applyAlignment="1">
      <alignment horizontal="center"/>
    </xf>
    <xf numFmtId="0" fontId="78" fillId="60" borderId="49" xfId="30291" applyFont="1" applyFill="1" applyBorder="1"/>
    <xf numFmtId="49" fontId="79" fillId="60" borderId="50" xfId="30291" applyNumberFormat="1" applyFont="1" applyFill="1" applyBorder="1" applyAlignment="1">
      <alignment horizontal="center"/>
    </xf>
    <xf numFmtId="0" fontId="79" fillId="60" borderId="49" xfId="30291" applyFont="1" applyFill="1" applyBorder="1"/>
    <xf numFmtId="9" fontId="79" fillId="60" borderId="50" xfId="30291" applyNumberFormat="1" applyFont="1" applyFill="1" applyBorder="1" applyAlignment="1">
      <alignment horizontal="right" vertical="center" wrapText="1"/>
    </xf>
    <xf numFmtId="0" fontId="80" fillId="61" borderId="0" xfId="0" applyFont="1" applyFill="1" applyBorder="1"/>
    <xf numFmtId="0" fontId="80" fillId="61" borderId="0" xfId="0" applyFont="1" applyFill="1" applyBorder="1" applyAlignment="1">
      <alignment horizontal="left" indent="1"/>
    </xf>
    <xf numFmtId="3" fontId="15" fillId="0" borderId="0" xfId="1" applyNumberFormat="1" applyFont="1"/>
    <xf numFmtId="0" fontId="41" fillId="3" borderId="0" xfId="0" applyFont="1" applyFill="1"/>
    <xf numFmtId="0" fontId="81" fillId="61" borderId="9" xfId="0" applyFont="1" applyFill="1" applyBorder="1"/>
    <xf numFmtId="0" fontId="15" fillId="3" borderId="0" xfId="0" applyFont="1" applyFill="1" applyBorder="1"/>
    <xf numFmtId="3" fontId="80" fillId="61" borderId="0" xfId="0" applyNumberFormat="1" applyFont="1" applyFill="1" applyBorder="1" applyAlignment="1">
      <alignment horizontal="right"/>
    </xf>
    <xf numFmtId="9" fontId="80" fillId="61" borderId="0" xfId="1" applyFont="1" applyFill="1" applyBorder="1" applyAlignment="1">
      <alignment horizontal="right"/>
    </xf>
    <xf numFmtId="3" fontId="80" fillId="61" borderId="0" xfId="1" applyNumberFormat="1" applyFont="1" applyFill="1" applyBorder="1" applyAlignment="1">
      <alignment horizontal="right"/>
    </xf>
    <xf numFmtId="211" fontId="80" fillId="61" borderId="0" xfId="0" applyNumberFormat="1" applyFont="1" applyFill="1" applyBorder="1" applyAlignment="1">
      <alignment horizontal="right"/>
    </xf>
    <xf numFmtId="165" fontId="80" fillId="61" borderId="0" xfId="1" applyNumberFormat="1" applyFont="1" applyFill="1" applyBorder="1" applyAlignment="1">
      <alignment horizontal="right"/>
    </xf>
    <xf numFmtId="211" fontId="80" fillId="0" borderId="0" xfId="0" applyNumberFormat="1" applyFont="1" applyFill="1" applyBorder="1" applyAlignment="1">
      <alignment horizontal="right"/>
    </xf>
    <xf numFmtId="165" fontId="80" fillId="0" borderId="0" xfId="1" applyNumberFormat="1" applyFont="1" applyFill="1" applyBorder="1" applyAlignment="1">
      <alignment horizontal="right"/>
    </xf>
    <xf numFmtId="211" fontId="81" fillId="61" borderId="9" xfId="0" applyNumberFormat="1" applyFont="1" applyFill="1" applyBorder="1"/>
    <xf numFmtId="3" fontId="81" fillId="61" borderId="9" xfId="0" applyNumberFormat="1" applyFont="1" applyFill="1" applyBorder="1" applyAlignment="1">
      <alignment horizontal="right"/>
    </xf>
    <xf numFmtId="165" fontId="81" fillId="61" borderId="9" xfId="1" applyNumberFormat="1" applyFont="1" applyFill="1" applyBorder="1" applyAlignment="1">
      <alignment horizontal="right"/>
    </xf>
    <xf numFmtId="165" fontId="80" fillId="61" borderId="0" xfId="0" applyNumberFormat="1" applyFont="1" applyFill="1" applyBorder="1"/>
    <xf numFmtId="3" fontId="80" fillId="0" borderId="0" xfId="0" applyNumberFormat="1" applyFont="1" applyFill="1" applyBorder="1" applyAlignment="1">
      <alignment horizontal="right"/>
    </xf>
    <xf numFmtId="3" fontId="81" fillId="0" borderId="9" xfId="0" applyNumberFormat="1" applyFont="1" applyFill="1" applyBorder="1" applyAlignment="1">
      <alignment horizontal="right"/>
    </xf>
    <xf numFmtId="0" fontId="77" fillId="60" borderId="51" xfId="30291" applyFont="1" applyFill="1" applyBorder="1"/>
    <xf numFmtId="0" fontId="77" fillId="60" borderId="42" xfId="30291" applyFont="1" applyFill="1" applyBorder="1" applyAlignment="1">
      <alignment horizontal="center" vertical="center" wrapText="1"/>
    </xf>
    <xf numFmtId="9" fontId="77" fillId="60" borderId="42" xfId="30291" applyNumberFormat="1" applyFont="1" applyFill="1" applyBorder="1" applyAlignment="1">
      <alignment horizontal="center" vertical="center" wrapText="1"/>
    </xf>
    <xf numFmtId="9" fontId="77" fillId="60" borderId="52" xfId="30291" applyNumberFormat="1" applyFont="1" applyFill="1" applyBorder="1" applyAlignment="1">
      <alignment horizontal="center" vertical="center" wrapText="1"/>
    </xf>
    <xf numFmtId="211" fontId="81" fillId="0" borderId="9" xfId="0" applyNumberFormat="1" applyFont="1" applyFill="1" applyBorder="1" applyAlignment="1">
      <alignment horizontal="right"/>
    </xf>
    <xf numFmtId="49" fontId="79" fillId="60" borderId="53" xfId="30291" applyNumberFormat="1" applyFont="1" applyFill="1" applyBorder="1" applyAlignment="1">
      <alignment horizontal="center"/>
    </xf>
    <xf numFmtId="0" fontId="79" fillId="60" borderId="53" xfId="30291" applyFont="1" applyFill="1" applyBorder="1"/>
    <xf numFmtId="11" fontId="15" fillId="3" borderId="0" xfId="0" applyNumberFormat="1" applyFont="1" applyFill="1"/>
    <xf numFmtId="0" fontId="80" fillId="0" borderId="0" xfId="0" applyFont="1" applyFill="1" applyBorder="1" applyAlignment="1">
      <alignment horizontal="left" indent="1"/>
    </xf>
    <xf numFmtId="211" fontId="80" fillId="3" borderId="0" xfId="0" applyNumberFormat="1" applyFont="1" applyFill="1" applyBorder="1" applyAlignment="1">
      <alignment horizontal="right"/>
    </xf>
    <xf numFmtId="211" fontId="81" fillId="62" borderId="9" xfId="0" applyNumberFormat="1" applyFont="1" applyFill="1" applyBorder="1"/>
    <xf numFmtId="211" fontId="15" fillId="3" borderId="0" xfId="0" applyNumberFormat="1" applyFont="1" applyFill="1"/>
    <xf numFmtId="4" fontId="15" fillId="3" borderId="0" xfId="0" applyNumberFormat="1" applyFont="1" applyFill="1"/>
    <xf numFmtId="0" fontId="82" fillId="3" borderId="0" xfId="0" applyFont="1" applyFill="1"/>
    <xf numFmtId="0" fontId="82" fillId="0" borderId="0" xfId="0" applyFont="1" applyFill="1" applyBorder="1"/>
    <xf numFmtId="4" fontId="82" fillId="0" borderId="0" xfId="0" applyNumberFormat="1" applyFont="1" applyFill="1" applyBorder="1"/>
    <xf numFmtId="0" fontId="79" fillId="60" borderId="42" xfId="30291" applyFont="1" applyFill="1" applyBorder="1"/>
    <xf numFmtId="0" fontId="79" fillId="60" borderId="42" xfId="30291" applyFont="1" applyFill="1" applyBorder="1" applyAlignment="1">
      <alignment horizontal="center" wrapText="1"/>
    </xf>
    <xf numFmtId="9" fontId="79" fillId="60" borderId="42" xfId="30291" applyNumberFormat="1" applyFont="1" applyFill="1" applyBorder="1" applyAlignment="1">
      <alignment horizontal="center" wrapText="1"/>
    </xf>
    <xf numFmtId="3" fontId="83" fillId="0" borderId="0" xfId="0" applyNumberFormat="1" applyFont="1" applyFill="1"/>
    <xf numFmtId="211" fontId="80" fillId="62" borderId="0" xfId="0" applyNumberFormat="1" applyFont="1" applyFill="1" applyBorder="1" applyAlignment="1">
      <alignment horizontal="right"/>
    </xf>
    <xf numFmtId="211" fontId="81" fillId="61" borderId="9" xfId="0" applyNumberFormat="1" applyFont="1" applyFill="1" applyBorder="1" applyAlignment="1">
      <alignment horizontal="right"/>
    </xf>
    <xf numFmtId="0" fontId="79" fillId="60" borderId="42" xfId="30291" applyFont="1" applyFill="1" applyBorder="1" applyAlignment="1">
      <alignment horizontal="right"/>
    </xf>
    <xf numFmtId="3" fontId="15" fillId="3" borderId="0" xfId="0" applyNumberFormat="1" applyFont="1" applyFill="1" applyBorder="1"/>
    <xf numFmtId="0" fontId="79" fillId="60" borderId="42" xfId="30291" applyFont="1" applyFill="1" applyBorder="1" applyAlignment="1">
      <alignment horizontal="right" vertical="center" wrapText="1"/>
    </xf>
    <xf numFmtId="0" fontId="79" fillId="60" borderId="42" xfId="30291" applyFont="1" applyFill="1" applyBorder="1" applyAlignment="1">
      <alignment horizontal="right" vertical="center"/>
    </xf>
    <xf numFmtId="0" fontId="41" fillId="3" borderId="0" xfId="12564" applyFont="1" applyFill="1" applyBorder="1"/>
    <xf numFmtId="189" fontId="41" fillId="0" borderId="0" xfId="30277" applyFont="1" applyFill="1">
      <alignment horizontal="right"/>
    </xf>
    <xf numFmtId="189" fontId="41" fillId="3" borderId="0" xfId="30278" applyFont="1" applyFill="1" applyBorder="1">
      <alignment horizontal="right"/>
    </xf>
    <xf numFmtId="189" fontId="41" fillId="0" borderId="0" xfId="30278" applyFont="1" applyFill="1" applyBorder="1">
      <alignment horizontal="right"/>
    </xf>
    <xf numFmtId="189" fontId="84" fillId="0" borderId="9" xfId="30278" applyFont="1" applyFill="1" applyBorder="1">
      <alignment horizontal="right"/>
    </xf>
    <xf numFmtId="0" fontId="16" fillId="33" borderId="42" xfId="12564" applyFont="1" applyFill="1" applyBorder="1" applyAlignment="1">
      <alignment vertical="center"/>
    </xf>
    <xf numFmtId="0" fontId="15" fillId="0" borderId="9" xfId="0" applyFont="1" applyBorder="1"/>
    <xf numFmtId="0" fontId="17" fillId="0" borderId="9" xfId="0" applyFont="1" applyBorder="1"/>
    <xf numFmtId="165" fontId="17" fillId="0" borderId="9" xfId="1" applyNumberFormat="1" applyFont="1" applyBorder="1"/>
    <xf numFmtId="0" fontId="84" fillId="3" borderId="3" xfId="12564" applyFont="1" applyFill="1" applyBorder="1"/>
    <xf numFmtId="0" fontId="16" fillId="33" borderId="0" xfId="0" applyFont="1" applyFill="1" applyAlignment="1">
      <alignment horizontal="left"/>
    </xf>
    <xf numFmtId="0" fontId="16" fillId="33" borderId="0" xfId="0" applyFont="1" applyFill="1" applyBorder="1" applyAlignment="1">
      <alignment horizontal="center" vertical="center" wrapText="1"/>
    </xf>
    <xf numFmtId="0" fontId="16" fillId="33" borderId="0" xfId="0" applyFont="1" applyFill="1" applyBorder="1" applyAlignment="1">
      <alignment horizontal="right"/>
    </xf>
    <xf numFmtId="0" fontId="41" fillId="3" borderId="0" xfId="0" applyFont="1" applyFill="1" applyAlignment="1">
      <alignment horizontal="left"/>
    </xf>
    <xf numFmtId="0" fontId="41" fillId="3" borderId="0" xfId="0" applyFont="1" applyFill="1" applyAlignment="1">
      <alignment horizontal="right"/>
    </xf>
    <xf numFmtId="3" fontId="17" fillId="3" borderId="9" xfId="0" applyNumberFormat="1" applyFont="1" applyFill="1" applyBorder="1"/>
    <xf numFmtId="189" fontId="84" fillId="3" borderId="9" xfId="30277" applyFont="1" applyFill="1" applyBorder="1">
      <alignment horizontal="right"/>
    </xf>
    <xf numFmtId="3" fontId="15" fillId="3" borderId="0" xfId="0" applyNumberFormat="1" applyFont="1" applyFill="1"/>
    <xf numFmtId="0" fontId="16" fillId="33" borderId="42" xfId="0" applyFont="1" applyFill="1" applyBorder="1" applyAlignment="1">
      <alignment horizontal="left"/>
    </xf>
    <xf numFmtId="0" fontId="16" fillId="33" borderId="42" xfId="0" applyFont="1" applyFill="1" applyBorder="1" applyAlignment="1">
      <alignment horizontal="right"/>
    </xf>
    <xf numFmtId="0" fontId="15" fillId="3" borderId="0" xfId="0" applyFont="1" applyFill="1" applyAlignment="1">
      <alignment horizontal="left"/>
    </xf>
    <xf numFmtId="3" fontId="41" fillId="3" borderId="0" xfId="0" applyNumberFormat="1" applyFont="1" applyFill="1"/>
    <xf numFmtId="3" fontId="85" fillId="3" borderId="0" xfId="0" applyNumberFormat="1" applyFont="1" applyFill="1"/>
    <xf numFmtId="0" fontId="41" fillId="3" borderId="8" xfId="0" applyFont="1" applyFill="1" applyBorder="1"/>
    <xf numFmtId="3" fontId="41" fillId="3" borderId="8" xfId="0" applyNumberFormat="1" applyFont="1" applyFill="1" applyBorder="1"/>
    <xf numFmtId="0" fontId="84" fillId="3" borderId="8" xfId="0" applyFont="1" applyFill="1" applyBorder="1"/>
    <xf numFmtId="3" fontId="84" fillId="3" borderId="8" xfId="0" applyNumberFormat="1" applyFont="1" applyFill="1" applyBorder="1"/>
    <xf numFmtId="0" fontId="16" fillId="33" borderId="42" xfId="0" applyFont="1" applyFill="1" applyBorder="1"/>
    <xf numFmtId="49" fontId="16" fillId="33" borderId="42" xfId="0" applyNumberFormat="1" applyFont="1" applyFill="1" applyBorder="1" applyAlignment="1">
      <alignment horizontal="right"/>
    </xf>
    <xf numFmtId="0" fontId="86" fillId="33" borderId="0" xfId="0" applyFont="1" applyFill="1" applyBorder="1" applyAlignment="1">
      <alignment vertical="center"/>
    </xf>
    <xf numFmtId="0" fontId="16" fillId="33" borderId="0" xfId="0" applyFont="1" applyFill="1" applyBorder="1" applyAlignment="1">
      <alignment horizontal="center"/>
    </xf>
    <xf numFmtId="0" fontId="16" fillId="33" borderId="0" xfId="0" applyFont="1" applyFill="1"/>
    <xf numFmtId="0" fontId="80" fillId="3" borderId="0" xfId="0" applyFont="1" applyFill="1" applyAlignment="1">
      <alignment vertical="center"/>
    </xf>
    <xf numFmtId="3" fontId="80" fillId="3" borderId="0" xfId="0" applyNumberFormat="1" applyFont="1" applyFill="1" applyAlignment="1">
      <alignment horizontal="right" vertical="center"/>
    </xf>
    <xf numFmtId="0" fontId="81" fillId="3" borderId="9" xfId="0" applyFont="1" applyFill="1" applyBorder="1" applyAlignment="1">
      <alignment vertical="center"/>
    </xf>
    <xf numFmtId="3" fontId="81" fillId="3" borderId="9" xfId="0" applyNumberFormat="1" applyFont="1" applyFill="1" applyBorder="1" applyAlignment="1">
      <alignment horizontal="right" vertical="center"/>
    </xf>
    <xf numFmtId="189" fontId="80" fillId="3" borderId="0" xfId="0" applyNumberFormat="1" applyFont="1" applyFill="1" applyAlignment="1">
      <alignment horizontal="right" vertical="center"/>
    </xf>
    <xf numFmtId="0" fontId="86" fillId="33" borderId="42" xfId="0" applyFont="1" applyFill="1" applyBorder="1" applyAlignment="1">
      <alignment horizontal="right" vertical="center"/>
    </xf>
    <xf numFmtId="0" fontId="87" fillId="3" borderId="0" xfId="0" applyFont="1" applyFill="1" applyBorder="1" applyAlignment="1">
      <alignment horizontal="center" textRotation="45" wrapText="1"/>
    </xf>
    <xf numFmtId="0" fontId="15" fillId="3" borderId="8" xfId="0" applyFont="1" applyFill="1" applyBorder="1"/>
    <xf numFmtId="3" fontId="15" fillId="3" borderId="8" xfId="0" applyNumberFormat="1" applyFont="1" applyFill="1" applyBorder="1"/>
    <xf numFmtId="0" fontId="17" fillId="3" borderId="0" xfId="0" applyFont="1" applyFill="1" applyBorder="1"/>
    <xf numFmtId="3" fontId="17" fillId="3" borderId="0" xfId="0" applyNumberFormat="1" applyFont="1" applyFill="1" applyBorder="1"/>
    <xf numFmtId="0" fontId="88" fillId="3" borderId="8" xfId="0" applyFont="1" applyFill="1" applyBorder="1"/>
    <xf numFmtId="165" fontId="88" fillId="3" borderId="8" xfId="1" applyNumberFormat="1" applyFont="1" applyFill="1" applyBorder="1"/>
    <xf numFmtId="9" fontId="82" fillId="3" borderId="0" xfId="1" applyFont="1" applyFill="1"/>
    <xf numFmtId="0" fontId="17" fillId="3" borderId="3" xfId="0" applyFont="1" applyFill="1" applyBorder="1"/>
    <xf numFmtId="3" fontId="17" fillId="3" borderId="3" xfId="0" applyNumberFormat="1" applyFont="1" applyFill="1" applyBorder="1"/>
    <xf numFmtId="0" fontId="16" fillId="33" borderId="42" xfId="0" applyFont="1" applyFill="1" applyBorder="1" applyAlignment="1">
      <alignment horizontal="left" vertical="center"/>
    </xf>
    <xf numFmtId="0" fontId="75" fillId="33" borderId="42" xfId="0" applyFont="1" applyFill="1" applyBorder="1" applyAlignment="1">
      <alignment horizontal="right" wrapText="1"/>
    </xf>
    <xf numFmtId="0" fontId="16" fillId="33" borderId="0" xfId="0" applyFont="1" applyFill="1" applyBorder="1" applyAlignment="1">
      <alignment horizontal="left"/>
    </xf>
    <xf numFmtId="0" fontId="88" fillId="3" borderId="0" xfId="0" applyFont="1" applyFill="1" applyBorder="1"/>
    <xf numFmtId="0" fontId="16" fillId="33" borderId="0" xfId="0" applyNumberFormat="1" applyFont="1" applyFill="1" applyBorder="1" applyAlignment="1">
      <alignment horizontal="center" wrapText="1"/>
    </xf>
    <xf numFmtId="9" fontId="15" fillId="3" borderId="0" xfId="1" applyFont="1" applyFill="1" applyAlignment="1">
      <alignment horizontal="center"/>
    </xf>
    <xf numFmtId="0" fontId="15" fillId="3" borderId="9" xfId="0" applyFont="1" applyFill="1" applyBorder="1"/>
    <xf numFmtId="0" fontId="16" fillId="33" borderId="50" xfId="0" applyNumberFormat="1" applyFont="1" applyFill="1" applyBorder="1" applyAlignment="1">
      <alignment horizontal="center" wrapText="1"/>
    </xf>
    <xf numFmtId="0" fontId="16" fillId="33" borderId="42" xfId="0" applyFont="1" applyFill="1" applyBorder="1" applyAlignment="1">
      <alignment horizontal="center" wrapText="1"/>
    </xf>
    <xf numFmtId="0" fontId="16" fillId="33" borderId="42" xfId="0" applyFont="1" applyFill="1" applyBorder="1" applyAlignment="1">
      <alignment horizontal="center"/>
    </xf>
    <xf numFmtId="0" fontId="16" fillId="33" borderId="52" xfId="0" applyFont="1" applyFill="1" applyBorder="1" applyAlignment="1">
      <alignment horizontal="center"/>
    </xf>
    <xf numFmtId="3" fontId="15" fillId="3" borderId="0" xfId="0" applyNumberFormat="1" applyFont="1" applyFill="1" applyAlignment="1">
      <alignment horizontal="right"/>
    </xf>
    <xf numFmtId="1" fontId="15" fillId="3" borderId="0" xfId="0" applyNumberFormat="1" applyFont="1" applyFill="1"/>
    <xf numFmtId="1" fontId="15" fillId="3" borderId="0" xfId="0" applyNumberFormat="1" applyFont="1" applyFill="1" applyAlignment="1">
      <alignment horizontal="right" vertical="center"/>
    </xf>
    <xf numFmtId="3" fontId="15" fillId="3" borderId="0" xfId="0" applyNumberFormat="1" applyFont="1" applyFill="1" applyAlignment="1">
      <alignment horizontal="right" vertical="center"/>
    </xf>
    <xf numFmtId="0" fontId="16" fillId="33" borderId="42" xfId="0" applyFont="1" applyFill="1" applyBorder="1" applyAlignment="1">
      <alignment horizontal="right" wrapText="1"/>
    </xf>
    <xf numFmtId="0" fontId="80" fillId="3" borderId="9" xfId="0" applyFont="1" applyFill="1" applyBorder="1"/>
    <xf numFmtId="0" fontId="80" fillId="3" borderId="0" xfId="0" applyFont="1" applyFill="1" applyBorder="1" applyAlignment="1">
      <alignment horizontal="left" indent="2"/>
    </xf>
    <xf numFmtId="165" fontId="15" fillId="3" borderId="0" xfId="1" applyNumberFormat="1" applyFont="1" applyFill="1"/>
    <xf numFmtId="211" fontId="15" fillId="3" borderId="55" xfId="0" applyNumberFormat="1" applyFont="1" applyFill="1" applyBorder="1"/>
    <xf numFmtId="0" fontId="80" fillId="3" borderId="8" xfId="0" applyFont="1" applyFill="1" applyBorder="1" applyAlignment="1">
      <alignment horizontal="left" indent="2"/>
    </xf>
    <xf numFmtId="211" fontId="15" fillId="3" borderId="56" xfId="0" applyNumberFormat="1" applyFont="1" applyFill="1" applyBorder="1"/>
    <xf numFmtId="165" fontId="15" fillId="3" borderId="8" xfId="1" applyNumberFormat="1" applyFont="1" applyFill="1" applyBorder="1"/>
    <xf numFmtId="3" fontId="15" fillId="3" borderId="9" xfId="0" applyNumberFormat="1" applyFont="1" applyFill="1" applyBorder="1"/>
    <xf numFmtId="165" fontId="15" fillId="3" borderId="9" xfId="1" applyNumberFormat="1" applyFont="1" applyFill="1" applyBorder="1"/>
    <xf numFmtId="3" fontId="0" fillId="3" borderId="0" xfId="0" applyNumberFormat="1" applyFill="1"/>
    <xf numFmtId="0" fontId="79" fillId="60" borderId="42" xfId="0" applyFont="1" applyFill="1" applyBorder="1" applyAlignment="1">
      <alignment horizontal="left"/>
    </xf>
    <xf numFmtId="0" fontId="79" fillId="60" borderId="42" xfId="0" applyFont="1" applyFill="1" applyBorder="1" applyAlignment="1">
      <alignment horizontal="right" wrapText="1"/>
    </xf>
    <xf numFmtId="0" fontId="79" fillId="60" borderId="42" xfId="0" applyFont="1" applyFill="1" applyBorder="1" applyAlignment="1">
      <alignment horizontal="right" vertical="center" wrapText="1"/>
    </xf>
    <xf numFmtId="0" fontId="89" fillId="61" borderId="0" xfId="0" applyFont="1" applyFill="1" applyBorder="1" applyAlignment="1">
      <alignment horizontal="left" indent="1"/>
    </xf>
    <xf numFmtId="0" fontId="15" fillId="3" borderId="0" xfId="0" applyFont="1" applyFill="1" applyAlignment="1"/>
    <xf numFmtId="0" fontId="0" fillId="3" borderId="0" xfId="0" applyFill="1" applyAlignment="1"/>
    <xf numFmtId="0" fontId="79" fillId="60" borderId="0" xfId="0" applyFont="1" applyFill="1" applyBorder="1"/>
    <xf numFmtId="0" fontId="79" fillId="60" borderId="0" xfId="0" applyFont="1" applyFill="1" applyBorder="1" applyAlignment="1">
      <alignment horizontal="center" wrapText="1"/>
    </xf>
    <xf numFmtId="165" fontId="80" fillId="61" borderId="0" xfId="1" applyNumberFormat="1" applyFont="1" applyFill="1" applyBorder="1"/>
    <xf numFmtId="165" fontId="81" fillId="61" borderId="9" xfId="1" applyNumberFormat="1" applyFont="1" applyFill="1" applyBorder="1"/>
    <xf numFmtId="0" fontId="79" fillId="60" borderId="42" xfId="0" applyFont="1" applyFill="1" applyBorder="1" applyAlignment="1">
      <alignment wrapText="1"/>
    </xf>
    <xf numFmtId="0" fontId="79" fillId="60" borderId="42" xfId="0" applyFont="1" applyFill="1" applyBorder="1" applyAlignment="1">
      <alignment horizontal="left" vertical="center"/>
    </xf>
    <xf numFmtId="0" fontId="79" fillId="60" borderId="42" xfId="0" applyFont="1" applyFill="1" applyBorder="1" applyAlignment="1">
      <alignment vertical="center"/>
    </xf>
    <xf numFmtId="0" fontId="15" fillId="33" borderId="0" xfId="0" applyFont="1" applyFill="1"/>
    <xf numFmtId="0" fontId="86" fillId="33" borderId="0" xfId="0" applyFont="1" applyFill="1" applyBorder="1"/>
    <xf numFmtId="0" fontId="16" fillId="33" borderId="0" xfId="0" applyFont="1" applyFill="1" applyBorder="1" applyAlignment="1">
      <alignment horizontal="right" wrapText="1"/>
    </xf>
    <xf numFmtId="0" fontId="15" fillId="33" borderId="42" xfId="0" applyFont="1" applyFill="1" applyBorder="1"/>
    <xf numFmtId="0" fontId="80" fillId="3" borderId="0" xfId="0" applyFont="1" applyFill="1" applyBorder="1" applyAlignment="1"/>
    <xf numFmtId="0" fontId="80" fillId="3" borderId="8" xfId="0" applyFont="1" applyFill="1" applyBorder="1" applyAlignment="1"/>
    <xf numFmtId="0" fontId="86" fillId="33" borderId="42" xfId="0" applyFont="1" applyFill="1" applyBorder="1" applyAlignment="1">
      <alignment vertical="top"/>
    </xf>
    <xf numFmtId="165" fontId="15" fillId="3" borderId="0" xfId="1" applyNumberFormat="1" applyFont="1" applyFill="1" applyAlignment="1">
      <alignment horizontal="center"/>
    </xf>
    <xf numFmtId="9" fontId="15" fillId="3" borderId="8" xfId="1" applyFont="1" applyFill="1" applyBorder="1" applyAlignment="1">
      <alignment horizontal="center"/>
    </xf>
    <xf numFmtId="165" fontId="15" fillId="3" borderId="8" xfId="1" applyNumberFormat="1" applyFont="1" applyFill="1" applyBorder="1" applyAlignment="1">
      <alignment horizontal="center"/>
    </xf>
    <xf numFmtId="0" fontId="16" fillId="33" borderId="42" xfId="0" applyFont="1" applyFill="1" applyBorder="1" applyAlignment="1">
      <alignment horizontal="left" wrapText="1"/>
    </xf>
    <xf numFmtId="9" fontId="17" fillId="3" borderId="9" xfId="1" applyFont="1" applyFill="1" applyBorder="1" applyAlignment="1">
      <alignment horizontal="center"/>
    </xf>
    <xf numFmtId="10" fontId="17" fillId="3" borderId="9" xfId="1" applyNumberFormat="1" applyFont="1" applyFill="1" applyBorder="1" applyAlignment="1">
      <alignment horizontal="center"/>
    </xf>
    <xf numFmtId="0" fontId="15" fillId="3" borderId="0" xfId="0" applyFont="1" applyFill="1" applyAlignment="1">
      <alignment horizontal="right"/>
    </xf>
    <xf numFmtId="0" fontId="16" fillId="33" borderId="42" xfId="0" applyFont="1" applyFill="1" applyBorder="1" applyAlignment="1">
      <alignment vertical="center"/>
    </xf>
    <xf numFmtId="14" fontId="16" fillId="33" borderId="42" xfId="0" applyNumberFormat="1" applyFont="1" applyFill="1" applyBorder="1" applyAlignment="1">
      <alignment horizontal="right" vertical="center" wrapText="1"/>
    </xf>
    <xf numFmtId="212" fontId="16" fillId="33" borderId="42" xfId="0" applyNumberFormat="1" applyFont="1" applyFill="1" applyBorder="1" applyAlignment="1">
      <alignment horizontal="right" vertical="center" wrapText="1"/>
    </xf>
    <xf numFmtId="212" fontId="16" fillId="33" borderId="42" xfId="0" applyNumberFormat="1" applyFont="1" applyFill="1" applyBorder="1" applyAlignment="1">
      <alignment horizontal="right" vertical="center"/>
    </xf>
    <xf numFmtId="189" fontId="41" fillId="3" borderId="8" xfId="30278" applyFont="1" applyFill="1" applyBorder="1">
      <alignment horizontal="right"/>
    </xf>
    <xf numFmtId="189" fontId="15" fillId="3" borderId="0" xfId="0" applyNumberFormat="1" applyFont="1" applyFill="1"/>
    <xf numFmtId="189" fontId="84" fillId="3" borderId="9" xfId="30278" applyFont="1" applyFill="1" applyBorder="1">
      <alignment horizontal="right"/>
    </xf>
    <xf numFmtId="211" fontId="15" fillId="3" borderId="0" xfId="0" applyNumberFormat="1" applyFont="1" applyFill="1" applyAlignment="1">
      <alignment horizontal="right"/>
    </xf>
    <xf numFmtId="3" fontId="17" fillId="3" borderId="9" xfId="0" applyNumberFormat="1" applyFont="1" applyFill="1" applyBorder="1" applyAlignment="1">
      <alignment wrapText="1"/>
    </xf>
    <xf numFmtId="3" fontId="17" fillId="3" borderId="9" xfId="0" applyNumberFormat="1" applyFont="1" applyFill="1" applyBorder="1" applyAlignment="1"/>
    <xf numFmtId="0" fontId="17" fillId="3" borderId="9" xfId="0" applyFont="1" applyFill="1" applyBorder="1" applyAlignment="1"/>
    <xf numFmtId="0" fontId="15" fillId="0" borderId="0" xfId="0" applyFont="1" applyFill="1" applyBorder="1" applyAlignment="1">
      <alignment horizontal="left"/>
    </xf>
    <xf numFmtId="172" fontId="15" fillId="0" borderId="0" xfId="0" applyNumberFormat="1" applyFont="1" applyBorder="1" applyAlignment="1">
      <alignment horizontal="right" vertical="center"/>
    </xf>
    <xf numFmtId="0" fontId="15" fillId="0" borderId="8" xfId="0" applyFont="1" applyFill="1" applyBorder="1" applyAlignment="1">
      <alignment horizontal="left"/>
    </xf>
    <xf numFmtId="0" fontId="17" fillId="0" borderId="9" xfId="0" applyFont="1" applyBorder="1" applyAlignment="1">
      <alignment horizontal="left"/>
    </xf>
    <xf numFmtId="172" fontId="17" fillId="0" borderId="9" xfId="0" applyNumberFormat="1" applyFont="1" applyBorder="1" applyAlignment="1">
      <alignment horizontal="right" vertical="center"/>
    </xf>
    <xf numFmtId="0" fontId="16" fillId="63" borderId="42" xfId="0" applyFont="1" applyFill="1" applyBorder="1" applyAlignment="1">
      <alignment horizontal="left"/>
    </xf>
    <xf numFmtId="0" fontId="16" fillId="63" borderId="42" xfId="0" applyFont="1" applyFill="1" applyBorder="1" applyAlignment="1">
      <alignment horizontal="right"/>
    </xf>
    <xf numFmtId="0" fontId="15" fillId="0" borderId="9" xfId="0" applyFont="1" applyBorder="1" applyAlignment="1">
      <alignment horizontal="left"/>
    </xf>
    <xf numFmtId="3" fontId="17" fillId="0" borderId="9" xfId="0" applyNumberFormat="1" applyFont="1" applyBorder="1"/>
    <xf numFmtId="0" fontId="15" fillId="0" borderId="0" xfId="0" applyFont="1" applyBorder="1" applyAlignment="1">
      <alignment wrapText="1"/>
    </xf>
    <xf numFmtId="3" fontId="15" fillId="0" borderId="0" xfId="0" applyNumberFormat="1" applyFont="1" applyBorder="1" applyAlignment="1">
      <alignment horizontal="right"/>
    </xf>
    <xf numFmtId="3" fontId="15" fillId="0" borderId="0" xfId="0" applyNumberFormat="1" applyFont="1" applyFill="1" applyBorder="1" applyAlignment="1">
      <alignment horizontal="right"/>
    </xf>
    <xf numFmtId="0" fontId="15" fillId="0" borderId="8" xfId="0" applyFont="1" applyFill="1" applyBorder="1" applyAlignment="1">
      <alignment wrapText="1"/>
    </xf>
    <xf numFmtId="3" fontId="15" fillId="0" borderId="8" xfId="0" applyNumberFormat="1" applyFont="1" applyBorder="1" applyAlignment="1">
      <alignment horizontal="right"/>
    </xf>
    <xf numFmtId="0" fontId="17" fillId="0" borderId="9" xfId="0" applyFont="1" applyBorder="1" applyAlignment="1"/>
    <xf numFmtId="3" fontId="17" fillId="0" borderId="9" xfId="0" applyNumberFormat="1" applyFont="1" applyFill="1" applyBorder="1" applyAlignment="1">
      <alignment horizontal="right"/>
    </xf>
    <xf numFmtId="0" fontId="15" fillId="0" borderId="0" xfId="0" applyFont="1" applyFill="1" applyBorder="1" applyAlignment="1">
      <alignment wrapText="1"/>
    </xf>
    <xf numFmtId="49" fontId="16" fillId="32" borderId="42" xfId="0" applyNumberFormat="1" applyFont="1" applyFill="1" applyBorder="1" applyAlignment="1">
      <alignment horizontal="left" vertical="center"/>
    </xf>
    <xf numFmtId="0" fontId="16" fillId="32" borderId="42" xfId="0" applyFont="1" applyFill="1" applyBorder="1" applyAlignment="1">
      <alignment horizontal="right" vertical="center"/>
    </xf>
    <xf numFmtId="3" fontId="15" fillId="0" borderId="0" xfId="0" applyNumberFormat="1" applyFont="1" applyAlignment="1">
      <alignment horizontal="center"/>
    </xf>
    <xf numFmtId="189" fontId="15" fillId="0" borderId="57" xfId="0" applyNumberFormat="1" applyFont="1" applyBorder="1" applyAlignment="1">
      <alignment horizontal="right"/>
    </xf>
    <xf numFmtId="189" fontId="17" fillId="0" borderId="9" xfId="0" applyNumberFormat="1" applyFont="1" applyBorder="1" applyAlignment="1">
      <alignment horizontal="right"/>
    </xf>
    <xf numFmtId="189" fontId="17" fillId="0" borderId="41" xfId="0" applyNumberFormat="1" applyFont="1" applyBorder="1" applyAlignment="1">
      <alignment horizontal="right"/>
    </xf>
    <xf numFmtId="0" fontId="15" fillId="0" borderId="0" xfId="0" applyFont="1" applyBorder="1"/>
    <xf numFmtId="0" fontId="15" fillId="0" borderId="8" xfId="0" applyFont="1" applyBorder="1"/>
    <xf numFmtId="172" fontId="15" fillId="0" borderId="0" xfId="0" applyNumberFormat="1" applyFont="1" applyAlignment="1">
      <alignment horizontal="right"/>
    </xf>
    <xf numFmtId="189" fontId="15" fillId="0" borderId="8" xfId="0" applyNumberFormat="1" applyFont="1" applyBorder="1" applyAlignment="1">
      <alignment horizontal="right"/>
    </xf>
    <xf numFmtId="172" fontId="15" fillId="0" borderId="8" xfId="0" applyNumberFormat="1" applyFont="1" applyBorder="1" applyAlignment="1">
      <alignment horizontal="right"/>
    </xf>
    <xf numFmtId="0" fontId="16" fillId="63" borderId="42" xfId="0" applyFont="1" applyFill="1" applyBorder="1"/>
    <xf numFmtId="0" fontId="16" fillId="63" borderId="42" xfId="0" applyFont="1" applyFill="1" applyBorder="1" applyAlignment="1">
      <alignment horizontal="right" wrapText="1"/>
    </xf>
    <xf numFmtId="213" fontId="15" fillId="0" borderId="0" xfId="0" applyNumberFormat="1" applyFont="1" applyBorder="1" applyAlignment="1">
      <alignment horizontal="right"/>
    </xf>
    <xf numFmtId="213" fontId="15" fillId="0" borderId="57" xfId="0" applyNumberFormat="1" applyFont="1" applyBorder="1" applyAlignment="1">
      <alignment horizontal="right"/>
    </xf>
    <xf numFmtId="213" fontId="15" fillId="0" borderId="58" xfId="0" applyNumberFormat="1" applyFont="1" applyBorder="1" applyAlignment="1">
      <alignment horizontal="right"/>
    </xf>
    <xf numFmtId="213" fontId="17" fillId="0" borderId="9" xfId="0" applyNumberFormat="1" applyFont="1" applyBorder="1" applyAlignment="1">
      <alignment horizontal="right"/>
    </xf>
    <xf numFmtId="213" fontId="17" fillId="0" borderId="41" xfId="0" applyNumberFormat="1" applyFont="1" applyBorder="1" applyAlignment="1">
      <alignment horizontal="right"/>
    </xf>
    <xf numFmtId="0" fontId="16" fillId="63" borderId="42" xfId="0" applyFont="1" applyFill="1" applyBorder="1" applyAlignment="1">
      <alignment horizontal="center"/>
    </xf>
    <xf numFmtId="0" fontId="90" fillId="0" borderId="59" xfId="0" applyFont="1" applyBorder="1" applyAlignment="1">
      <alignment horizontal="center"/>
    </xf>
    <xf numFmtId="213" fontId="41" fillId="0" borderId="0" xfId="0" applyNumberFormat="1" applyFont="1" applyAlignment="1">
      <alignment horizontal="right"/>
    </xf>
    <xf numFmtId="213" fontId="84" fillId="0" borderId="9" xfId="0" applyNumberFormat="1" applyFont="1" applyBorder="1" applyAlignment="1">
      <alignment horizontal="right"/>
    </xf>
    <xf numFmtId="0" fontId="16" fillId="63" borderId="0" xfId="0" applyFont="1" applyFill="1" applyBorder="1" applyAlignment="1">
      <alignment vertical="center"/>
    </xf>
    <xf numFmtId="0" fontId="15" fillId="0" borderId="0" xfId="0" applyFont="1" applyBorder="1" applyAlignment="1">
      <alignment vertical="center"/>
    </xf>
    <xf numFmtId="0" fontId="17" fillId="0" borderId="9" xfId="0" applyFont="1" applyBorder="1" applyAlignment="1">
      <alignment vertical="center"/>
    </xf>
    <xf numFmtId="3" fontId="17" fillId="0" borderId="9" xfId="0" applyNumberFormat="1" applyFont="1" applyBorder="1" applyAlignment="1">
      <alignment horizontal="right" vertical="center"/>
    </xf>
    <xf numFmtId="0" fontId="16" fillId="63" borderId="42" xfId="0" applyFont="1" applyFill="1" applyBorder="1" applyAlignment="1">
      <alignment vertical="center"/>
    </xf>
    <xf numFmtId="0" fontId="16" fillId="63" borderId="42" xfId="0" applyFont="1" applyFill="1" applyBorder="1" applyAlignment="1">
      <alignment horizontal="right" vertical="center"/>
    </xf>
    <xf numFmtId="0" fontId="16" fillId="32" borderId="42" xfId="0" applyFont="1" applyFill="1" applyBorder="1" applyAlignment="1">
      <alignment horizontal="center" vertical="center"/>
    </xf>
    <xf numFmtId="49" fontId="16" fillId="33" borderId="0" xfId="0" applyNumberFormat="1" applyFont="1" applyFill="1" applyAlignment="1">
      <alignment horizontal="left" vertical="center"/>
    </xf>
    <xf numFmtId="0" fontId="16" fillId="33" borderId="0" xfId="0" applyFont="1" applyFill="1" applyBorder="1" applyAlignment="1">
      <alignment horizontal="right" vertical="center" wrapText="1"/>
    </xf>
    <xf numFmtId="0" fontId="16" fillId="33" borderId="0" xfId="0" applyFont="1" applyFill="1" applyBorder="1" applyAlignment="1">
      <alignment horizontal="right" vertical="center"/>
    </xf>
    <xf numFmtId="213" fontId="15" fillId="0" borderId="0" xfId="0" applyNumberFormat="1" applyFont="1" applyAlignment="1">
      <alignment horizontal="right"/>
    </xf>
    <xf numFmtId="0" fontId="15" fillId="0" borderId="0" xfId="0" applyFont="1" applyBorder="1" applyAlignment="1">
      <alignment horizontal="right" wrapText="1"/>
    </xf>
    <xf numFmtId="213" fontId="15" fillId="0" borderId="8" xfId="0" applyNumberFormat="1" applyFont="1" applyBorder="1" applyAlignment="1">
      <alignment horizontal="right"/>
    </xf>
    <xf numFmtId="0" fontId="15" fillId="0" borderId="8" xfId="0" applyFont="1" applyBorder="1" applyAlignment="1">
      <alignment horizontal="right" wrapText="1"/>
    </xf>
    <xf numFmtId="0" fontId="15" fillId="0" borderId="0" xfId="0" applyFont="1" applyAlignment="1">
      <alignment horizontal="left"/>
    </xf>
    <xf numFmtId="0" fontId="17" fillId="0" borderId="9" xfId="0" applyFont="1" applyBorder="1" applyAlignment="1">
      <alignment horizontal="right"/>
    </xf>
    <xf numFmtId="191" fontId="15" fillId="0" borderId="0" xfId="0" applyNumberFormat="1" applyFont="1" applyAlignment="1">
      <alignment horizontal="right"/>
    </xf>
    <xf numFmtId="191" fontId="17" fillId="0" borderId="9" xfId="0" applyNumberFormat="1" applyFont="1" applyBorder="1" applyAlignment="1">
      <alignment horizontal="right"/>
    </xf>
    <xf numFmtId="0" fontId="17" fillId="0" borderId="9" xfId="0" applyFont="1" applyFill="1" applyBorder="1" applyAlignment="1">
      <alignment horizontal="left"/>
    </xf>
    <xf numFmtId="0" fontId="17" fillId="0" borderId="60" xfId="0" applyFont="1" applyFill="1" applyBorder="1" applyAlignment="1">
      <alignment horizontal="left"/>
    </xf>
    <xf numFmtId="3" fontId="17" fillId="0" borderId="60" xfId="0" applyNumberFormat="1" applyFont="1" applyFill="1" applyBorder="1" applyAlignment="1">
      <alignment horizontal="right"/>
    </xf>
    <xf numFmtId="0" fontId="15" fillId="0" borderId="61" xfId="0" applyFont="1" applyFill="1" applyBorder="1" applyAlignment="1">
      <alignment horizontal="left"/>
    </xf>
    <xf numFmtId="9" fontId="15" fillId="0" borderId="61" xfId="1" applyNumberFormat="1" applyFont="1" applyFill="1" applyBorder="1" applyAlignment="1">
      <alignment horizontal="right"/>
    </xf>
    <xf numFmtId="0" fontId="15" fillId="0" borderId="0" xfId="0" applyFont="1" applyFill="1" applyBorder="1" applyAlignment="1">
      <alignment horizontal="left" vertical="center"/>
    </xf>
    <xf numFmtId="0" fontId="15" fillId="0" borderId="9" xfId="0" applyFont="1" applyFill="1" applyBorder="1" applyAlignment="1">
      <alignment horizontal="left"/>
    </xf>
    <xf numFmtId="9" fontId="41" fillId="0" borderId="9" xfId="1" applyNumberFormat="1" applyFont="1" applyFill="1" applyBorder="1" applyAlignment="1">
      <alignment horizontal="right"/>
    </xf>
    <xf numFmtId="3" fontId="17" fillId="0" borderId="9" xfId="0" applyNumberFormat="1" applyFont="1" applyBorder="1" applyAlignment="1">
      <alignment horizontal="right"/>
    </xf>
    <xf numFmtId="0" fontId="85" fillId="0" borderId="0" xfId="30279" applyNumberFormat="1" applyFont="1" applyFill="1" applyBorder="1" applyAlignment="1">
      <alignment wrapText="1"/>
      <protection locked="0"/>
    </xf>
    <xf numFmtId="189" fontId="41" fillId="0" borderId="0" xfId="30277" applyFont="1" applyFill="1" applyAlignment="1">
      <alignment horizontal="right"/>
    </xf>
    <xf numFmtId="189" fontId="41" fillId="0" borderId="2" xfId="30278" applyFont="1" applyFill="1" applyAlignment="1">
      <alignment horizontal="right"/>
    </xf>
    <xf numFmtId="0" fontId="15" fillId="33" borderId="0" xfId="0" applyFont="1" applyFill="1" applyBorder="1"/>
    <xf numFmtId="165" fontId="41" fillId="0" borderId="0" xfId="1" applyNumberFormat="1" applyFont="1" applyFill="1" applyAlignment="1">
      <alignment horizontal="right"/>
    </xf>
    <xf numFmtId="9" fontId="17" fillId="0" borderId="9" xfId="1" applyFont="1" applyBorder="1"/>
    <xf numFmtId="0" fontId="16" fillId="63" borderId="42" xfId="0" applyFont="1" applyFill="1" applyBorder="1" applyAlignment="1">
      <alignment vertical="center" wrapText="1"/>
    </xf>
    <xf numFmtId="165" fontId="15" fillId="0" borderId="0" xfId="1" applyNumberFormat="1" applyFont="1" applyFill="1" applyBorder="1" applyAlignment="1">
      <alignment horizontal="right"/>
    </xf>
    <xf numFmtId="9" fontId="17" fillId="0" borderId="9" xfId="0" applyNumberFormat="1" applyFont="1" applyFill="1" applyBorder="1"/>
    <xf numFmtId="9" fontId="17" fillId="0" borderId="9" xfId="1" applyNumberFormat="1" applyFont="1" applyFill="1" applyBorder="1" applyAlignment="1">
      <alignment horizontal="right"/>
    </xf>
    <xf numFmtId="0" fontId="80" fillId="0" borderId="0" xfId="0" applyFont="1" applyFill="1" applyBorder="1"/>
    <xf numFmtId="0" fontId="80" fillId="61" borderId="0" xfId="0" applyFont="1" applyFill="1" applyBorder="1" applyAlignment="1">
      <alignment vertical="center"/>
    </xf>
    <xf numFmtId="165" fontId="80" fillId="61" borderId="0" xfId="0" applyNumberFormat="1" applyFont="1" applyFill="1" applyBorder="1" applyAlignment="1">
      <alignment vertical="center"/>
    </xf>
    <xf numFmtId="165" fontId="80" fillId="61" borderId="0" xfId="1" applyNumberFormat="1" applyFont="1" applyFill="1" applyBorder="1" applyAlignment="1">
      <alignment vertical="center"/>
    </xf>
    <xf numFmtId="0" fontId="81" fillId="61" borderId="9" xfId="0" applyFont="1" applyFill="1" applyBorder="1" applyAlignment="1">
      <alignment vertical="center"/>
    </xf>
    <xf numFmtId="9" fontId="81" fillId="61" borderId="9" xfId="0" applyNumberFormat="1" applyFont="1" applyFill="1" applyBorder="1" applyAlignment="1">
      <alignment vertical="center"/>
    </xf>
    <xf numFmtId="9" fontId="81" fillId="61" borderId="9" xfId="1" applyNumberFormat="1" applyFont="1" applyFill="1" applyBorder="1" applyAlignment="1">
      <alignment vertical="center"/>
    </xf>
    <xf numFmtId="49" fontId="79" fillId="60" borderId="42" xfId="0" applyNumberFormat="1" applyFont="1" applyFill="1" applyBorder="1" applyAlignment="1">
      <alignment horizontal="right" vertical="center"/>
    </xf>
    <xf numFmtId="0" fontId="20" fillId="3" borderId="0" xfId="0" applyFont="1" applyFill="1" applyAlignment="1">
      <alignment vertical="top"/>
    </xf>
    <xf numFmtId="0" fontId="0" fillId="0" borderId="0" xfId="0" applyAlignment="1">
      <alignment vertical="center"/>
    </xf>
    <xf numFmtId="0" fontId="1" fillId="3" borderId="0" xfId="0" applyFont="1" applyFill="1" applyAlignment="1">
      <alignment vertical="center"/>
    </xf>
    <xf numFmtId="0" fontId="15" fillId="3" borderId="0" xfId="0" applyFont="1" applyFill="1" applyAlignment="1">
      <alignment vertical="center"/>
    </xf>
    <xf numFmtId="0" fontId="72" fillId="33" borderId="0" xfId="12443" applyFont="1" applyFill="1" applyBorder="1" applyAlignment="1">
      <alignment horizontal="left"/>
    </xf>
    <xf numFmtId="0" fontId="15" fillId="3" borderId="0" xfId="0" applyFont="1" applyFill="1" applyAlignment="1">
      <alignment horizontal="left" vertical="center"/>
    </xf>
    <xf numFmtId="0" fontId="93" fillId="3" borderId="0" xfId="30799" applyFont="1" applyFill="1" applyAlignment="1">
      <alignment vertical="center"/>
    </xf>
    <xf numFmtId="0" fontId="91" fillId="3" borderId="62" xfId="0" applyFont="1" applyFill="1" applyBorder="1" applyAlignment="1">
      <alignment vertical="center"/>
    </xf>
    <xf numFmtId="0" fontId="0" fillId="0" borderId="0" xfId="0" applyAlignment="1"/>
    <xf numFmtId="0" fontId="40" fillId="3" borderId="0" xfId="0" applyFont="1" applyFill="1" applyAlignment="1"/>
    <xf numFmtId="0" fontId="15" fillId="0" borderId="0" xfId="0" applyFont="1" applyFill="1" applyAlignment="1"/>
    <xf numFmtId="0" fontId="1" fillId="3" borderId="0" xfId="0" applyFont="1" applyFill="1" applyAlignment="1"/>
    <xf numFmtId="0" fontId="15" fillId="0" borderId="0" xfId="0" applyFont="1" applyBorder="1" applyAlignment="1"/>
    <xf numFmtId="0" fontId="80" fillId="0" borderId="0" xfId="0" applyFont="1" applyFill="1" applyBorder="1" applyAlignment="1"/>
    <xf numFmtId="0" fontId="80" fillId="61" borderId="0" xfId="0" applyFont="1" applyFill="1" applyBorder="1" applyAlignment="1"/>
    <xf numFmtId="0" fontId="15" fillId="3" borderId="62" xfId="0" applyFont="1" applyFill="1" applyBorder="1" applyAlignment="1">
      <alignment vertical="center"/>
    </xf>
    <xf numFmtId="0" fontId="93" fillId="3" borderId="0" xfId="30799" applyFont="1" applyFill="1" applyAlignment="1">
      <alignment horizontal="right" vertical="center"/>
    </xf>
    <xf numFmtId="0" fontId="41" fillId="3" borderId="0" xfId="30280" applyFont="1" applyFill="1" applyAlignment="1"/>
    <xf numFmtId="0" fontId="41" fillId="3" borderId="0" xfId="30280" applyFont="1" applyFill="1" applyAlignment="1">
      <alignment horizontal="right"/>
    </xf>
    <xf numFmtId="0" fontId="93" fillId="3" borderId="0" xfId="30799" applyFont="1" applyFill="1" applyAlignment="1">
      <alignment horizontal="right"/>
    </xf>
    <xf numFmtId="0" fontId="0" fillId="3" borderId="62" xfId="0" applyFill="1" applyBorder="1" applyAlignment="1"/>
    <xf numFmtId="0" fontId="15" fillId="3" borderId="62" xfId="0" applyFont="1" applyFill="1" applyBorder="1" applyAlignment="1">
      <alignment horizontal="right"/>
    </xf>
    <xf numFmtId="190" fontId="15" fillId="0" borderId="8" xfId="0" applyNumberFormat="1" applyFont="1" applyFill="1" applyBorder="1" applyAlignment="1">
      <alignment horizontal="right" vertical="center"/>
    </xf>
    <xf numFmtId="0" fontId="16" fillId="33" borderId="42" xfId="0" applyFont="1" applyFill="1" applyBorder="1" applyAlignment="1">
      <alignment horizontal="right" wrapText="1"/>
    </xf>
    <xf numFmtId="211" fontId="94" fillId="61" borderId="0" xfId="0" applyNumberFormat="1" applyFont="1" applyFill="1" applyBorder="1" applyAlignment="1">
      <alignment horizontal="right"/>
    </xf>
    <xf numFmtId="211" fontId="95" fillId="61" borderId="9" xfId="0" applyNumberFormat="1" applyFont="1" applyFill="1" applyBorder="1" applyAlignment="1">
      <alignment horizontal="right"/>
    </xf>
    <xf numFmtId="0" fontId="80" fillId="62" borderId="0" xfId="0" applyFont="1" applyFill="1" applyBorder="1" applyAlignment="1">
      <alignment horizontal="left" indent="1"/>
    </xf>
    <xf numFmtId="0" fontId="81" fillId="61" borderId="9" xfId="0" applyFont="1" applyFill="1" applyBorder="1" applyAlignment="1">
      <alignment horizontal="left" indent="1"/>
    </xf>
    <xf numFmtId="3" fontId="81" fillId="62" borderId="9" xfId="0" applyNumberFormat="1" applyFont="1" applyFill="1" applyBorder="1" applyAlignment="1">
      <alignment horizontal="right"/>
    </xf>
    <xf numFmtId="165" fontId="15" fillId="3" borderId="9" xfId="1" applyNumberFormat="1" applyFont="1" applyFill="1" applyBorder="1" applyAlignment="1">
      <alignment horizontal="center"/>
    </xf>
    <xf numFmtId="165" fontId="15" fillId="3" borderId="0" xfId="1" applyNumberFormat="1" applyFont="1" applyFill="1" applyBorder="1" applyAlignment="1">
      <alignment horizontal="center"/>
    </xf>
    <xf numFmtId="0" fontId="87" fillId="3" borderId="63" xfId="0" applyFont="1" applyFill="1" applyBorder="1" applyAlignment="1">
      <alignment horizontal="center" textRotation="45" wrapText="1"/>
    </xf>
    <xf numFmtId="3" fontId="15" fillId="3" borderId="57" xfId="0" applyNumberFormat="1" applyFont="1" applyFill="1" applyBorder="1"/>
    <xf numFmtId="3" fontId="15" fillId="3" borderId="58" xfId="0" applyNumberFormat="1" applyFont="1" applyFill="1" applyBorder="1"/>
    <xf numFmtId="3" fontId="17" fillId="3" borderId="57" xfId="0" applyNumberFormat="1" applyFont="1" applyFill="1" applyBorder="1"/>
    <xf numFmtId="165" fontId="88" fillId="3" borderId="58" xfId="1" applyNumberFormat="1" applyFont="1" applyFill="1" applyBorder="1"/>
    <xf numFmtId="0" fontId="15" fillId="3" borderId="57" xfId="0" applyFont="1" applyFill="1" applyBorder="1"/>
    <xf numFmtId="0" fontId="80" fillId="61" borderId="63" xfId="0" applyFont="1" applyFill="1" applyBorder="1"/>
    <xf numFmtId="3" fontId="17" fillId="3" borderId="64" xfId="0" applyNumberFormat="1" applyFont="1" applyFill="1" applyBorder="1"/>
    <xf numFmtId="0" fontId="15" fillId="3" borderId="63" xfId="0" applyFont="1" applyFill="1" applyBorder="1"/>
    <xf numFmtId="211" fontId="15" fillId="3" borderId="9" xfId="0" applyNumberFormat="1" applyFont="1" applyFill="1" applyBorder="1"/>
    <xf numFmtId="3" fontId="15" fillId="3" borderId="63" xfId="0" applyNumberFormat="1" applyFont="1" applyFill="1" applyBorder="1"/>
    <xf numFmtId="3" fontId="15" fillId="3" borderId="41" xfId="0" applyNumberFormat="1" applyFont="1" applyFill="1" applyBorder="1"/>
    <xf numFmtId="165" fontId="15" fillId="3" borderId="63" xfId="1" applyNumberFormat="1" applyFont="1" applyFill="1" applyBorder="1"/>
    <xf numFmtId="165" fontId="15" fillId="3" borderId="57" xfId="1" applyNumberFormat="1" applyFont="1" applyFill="1" applyBorder="1"/>
    <xf numFmtId="165" fontId="15" fillId="3" borderId="58" xfId="1" applyNumberFormat="1" applyFont="1" applyFill="1" applyBorder="1"/>
    <xf numFmtId="165" fontId="15" fillId="3" borderId="41" xfId="1" applyNumberFormat="1" applyFont="1" applyFill="1" applyBorder="1"/>
    <xf numFmtId="211" fontId="17" fillId="3" borderId="9" xfId="0" applyNumberFormat="1" applyFont="1" applyFill="1" applyBorder="1" applyAlignment="1">
      <alignment horizontal="right"/>
    </xf>
    <xf numFmtId="211" fontId="15" fillId="3" borderId="8" xfId="0" applyNumberFormat="1" applyFont="1" applyFill="1" applyBorder="1" applyAlignment="1">
      <alignment horizontal="right"/>
    </xf>
    <xf numFmtId="189" fontId="15" fillId="0" borderId="65" xfId="0" applyNumberFormat="1" applyFont="1" applyBorder="1" applyAlignment="1">
      <alignment horizontal="right"/>
    </xf>
    <xf numFmtId="172" fontId="15" fillId="0" borderId="65" xfId="0" applyNumberFormat="1" applyFont="1" applyBorder="1" applyAlignment="1">
      <alignment horizontal="right"/>
    </xf>
    <xf numFmtId="37" fontId="15" fillId="0" borderId="65" xfId="0" applyNumberFormat="1" applyFont="1" applyBorder="1" applyAlignment="1">
      <alignment horizontal="right"/>
    </xf>
    <xf numFmtId="0" fontId="15" fillId="0" borderId="0" xfId="0" applyFont="1" applyBorder="1" applyAlignment="1">
      <alignment horizontal="center"/>
    </xf>
    <xf numFmtId="0" fontId="41" fillId="0" borderId="0" xfId="0" applyFont="1" applyFill="1" applyBorder="1" applyAlignment="1">
      <alignment horizontal="center"/>
    </xf>
    <xf numFmtId="213" fontId="15" fillId="0" borderId="63" xfId="0" applyNumberFormat="1" applyFont="1" applyBorder="1" applyAlignment="1">
      <alignment horizontal="right"/>
    </xf>
    <xf numFmtId="172" fontId="15" fillId="0" borderId="8" xfId="0" applyNumberFormat="1" applyFont="1" applyBorder="1" applyAlignment="1">
      <alignment horizontal="right" vertical="center"/>
    </xf>
    <xf numFmtId="172" fontId="15" fillId="0" borderId="9" xfId="0" applyNumberFormat="1" applyFont="1" applyBorder="1" applyAlignment="1">
      <alignment horizontal="right" vertical="center"/>
    </xf>
    <xf numFmtId="0" fontId="15" fillId="0" borderId="0" xfId="0" applyFont="1" applyBorder="1" applyAlignment="1">
      <alignment horizontal="center" wrapText="1"/>
    </xf>
    <xf numFmtId="0" fontId="15" fillId="0" borderId="8" xfId="0" applyFont="1" applyBorder="1" applyAlignment="1">
      <alignment horizontal="center" wrapText="1"/>
    </xf>
    <xf numFmtId="0" fontId="40" fillId="0" borderId="9" xfId="0" applyFont="1" applyBorder="1" applyAlignment="1">
      <alignment horizontal="center"/>
    </xf>
    <xf numFmtId="213" fontId="17" fillId="0" borderId="0" xfId="0" applyNumberFormat="1" applyFont="1" applyAlignment="1">
      <alignment horizontal="right"/>
    </xf>
    <xf numFmtId="3" fontId="41" fillId="0" borderId="0" xfId="30800" applyNumberFormat="1" applyFont="1" applyFill="1" applyBorder="1" applyAlignment="1">
      <alignment horizontal="right" vertical="top" wrapText="1"/>
    </xf>
    <xf numFmtId="3" fontId="41" fillId="0" borderId="8" xfId="30800" applyNumberFormat="1" applyFont="1" applyFill="1" applyBorder="1" applyAlignment="1">
      <alignment horizontal="right" vertical="top" wrapText="1"/>
    </xf>
    <xf numFmtId="190" fontId="15" fillId="3" borderId="0" xfId="0" applyNumberFormat="1" applyFont="1" applyFill="1"/>
    <xf numFmtId="0" fontId="41" fillId="0" borderId="0" xfId="30279" applyNumberFormat="1" applyFont="1" applyFill="1" applyBorder="1" applyAlignment="1">
      <alignment horizontal="left"/>
      <protection locked="0"/>
    </xf>
    <xf numFmtId="9" fontId="41" fillId="0" borderId="0" xfId="30798" applyNumberFormat="1" applyFont="1" applyFill="1" applyAlignment="1">
      <alignment horizontal="right"/>
    </xf>
    <xf numFmtId="9" fontId="41" fillId="0" borderId="0" xfId="30798" applyFont="1" applyFill="1" applyAlignment="1">
      <alignment horizontal="right" vertical="center"/>
    </xf>
    <xf numFmtId="0" fontId="80" fillId="61" borderId="8" xfId="0" applyFont="1" applyFill="1" applyBorder="1" applyAlignment="1">
      <alignment vertical="center"/>
    </xf>
    <xf numFmtId="9" fontId="80" fillId="61" borderId="0" xfId="0" applyNumberFormat="1" applyFont="1" applyFill="1" applyBorder="1" applyAlignment="1">
      <alignment vertical="center"/>
    </xf>
    <xf numFmtId="9" fontId="80" fillId="61" borderId="0" xfId="1" applyNumberFormat="1" applyFont="1" applyFill="1" applyBorder="1" applyAlignment="1">
      <alignment vertical="center"/>
    </xf>
    <xf numFmtId="9" fontId="80" fillId="61" borderId="8" xfId="0" applyNumberFormat="1" applyFont="1" applyFill="1" applyBorder="1" applyAlignment="1">
      <alignment vertical="center"/>
    </xf>
    <xf numFmtId="9" fontId="80" fillId="61" borderId="8" xfId="1" applyNumberFormat="1" applyFont="1" applyFill="1" applyBorder="1" applyAlignment="1">
      <alignment vertical="center"/>
    </xf>
    <xf numFmtId="0" fontId="17" fillId="0" borderId="61" xfId="0" applyFont="1" applyFill="1" applyBorder="1" applyAlignment="1">
      <alignment horizontal="left"/>
    </xf>
    <xf numFmtId="211" fontId="80" fillId="61" borderId="63" xfId="0" applyNumberFormat="1" applyFont="1" applyFill="1" applyBorder="1" applyAlignment="1">
      <alignment horizontal="right"/>
    </xf>
    <xf numFmtId="211" fontId="80" fillId="61" borderId="57" xfId="0" applyNumberFormat="1" applyFont="1" applyFill="1" applyBorder="1" applyAlignment="1">
      <alignment horizontal="right"/>
    </xf>
    <xf numFmtId="211" fontId="80" fillId="62" borderId="57" xfId="0" applyNumberFormat="1" applyFont="1" applyFill="1" applyBorder="1" applyAlignment="1">
      <alignment horizontal="right"/>
    </xf>
    <xf numFmtId="211" fontId="81" fillId="61" borderId="41" xfId="0" applyNumberFormat="1" applyFont="1" applyFill="1" applyBorder="1" applyAlignment="1">
      <alignment horizontal="right"/>
    </xf>
    <xf numFmtId="211" fontId="94" fillId="61" borderId="63" xfId="0" applyNumberFormat="1" applyFont="1" applyFill="1" applyBorder="1" applyAlignment="1">
      <alignment horizontal="right"/>
    </xf>
    <xf numFmtId="211" fontId="94" fillId="61" borderId="57" xfId="0" applyNumberFormat="1" applyFont="1" applyFill="1" applyBorder="1" applyAlignment="1">
      <alignment horizontal="right"/>
    </xf>
    <xf numFmtId="211" fontId="95" fillId="61" borderId="41" xfId="0" applyNumberFormat="1" applyFont="1" applyFill="1" applyBorder="1" applyAlignment="1">
      <alignment horizontal="right"/>
    </xf>
    <xf numFmtId="0" fontId="20" fillId="3" borderId="0" xfId="0" applyFont="1" applyFill="1" applyAlignment="1">
      <alignment horizontal="justify" vertical="top" wrapText="1"/>
    </xf>
    <xf numFmtId="0" fontId="79" fillId="60" borderId="46" xfId="30291" applyFont="1" applyFill="1" applyBorder="1" applyAlignment="1">
      <alignment horizontal="center"/>
    </xf>
    <xf numFmtId="49" fontId="79" fillId="60" borderId="0" xfId="30291" applyNumberFormat="1" applyFont="1" applyFill="1" applyBorder="1" applyAlignment="1">
      <alignment horizontal="center"/>
    </xf>
    <xf numFmtId="0" fontId="79" fillId="60" borderId="0" xfId="30291" applyFont="1" applyFill="1" applyBorder="1" applyAlignment="1">
      <alignment horizontal="right" wrapText="1"/>
    </xf>
    <xf numFmtId="0" fontId="79" fillId="60" borderId="42" xfId="30291" applyFont="1" applyFill="1" applyBorder="1" applyAlignment="1">
      <alignment horizontal="right" wrapText="1"/>
    </xf>
    <xf numFmtId="0" fontId="41" fillId="3" borderId="0" xfId="30280" applyFont="1" applyFill="1" applyAlignment="1">
      <alignment horizontal="left"/>
    </xf>
    <xf numFmtId="0" fontId="16" fillId="33" borderId="53" xfId="0" applyFont="1" applyFill="1" applyBorder="1" applyAlignment="1">
      <alignment horizontal="center" vertical="center" wrapText="1"/>
    </xf>
    <xf numFmtId="0" fontId="15" fillId="3" borderId="0" xfId="0" applyFont="1" applyFill="1" applyAlignment="1">
      <alignment horizontal="left"/>
    </xf>
    <xf numFmtId="0" fontId="16" fillId="33" borderId="53" xfId="0" applyFont="1" applyFill="1" applyBorder="1" applyAlignment="1">
      <alignment horizontal="center"/>
    </xf>
    <xf numFmtId="0" fontId="16" fillId="33" borderId="53" xfId="0" applyNumberFormat="1" applyFont="1" applyFill="1" applyBorder="1" applyAlignment="1">
      <alignment horizontal="center" wrapText="1"/>
    </xf>
    <xf numFmtId="0" fontId="16" fillId="33" borderId="54" xfId="0" applyNumberFormat="1" applyFont="1" applyFill="1" applyBorder="1" applyAlignment="1">
      <alignment horizontal="center" wrapText="1"/>
    </xf>
    <xf numFmtId="0" fontId="79" fillId="60" borderId="44" xfId="0" applyFont="1" applyFill="1" applyBorder="1" applyAlignment="1">
      <alignment horizontal="center" wrapText="1"/>
    </xf>
    <xf numFmtId="0" fontId="16" fillId="33" borderId="0" xfId="0" applyFont="1" applyFill="1" applyBorder="1" applyAlignment="1">
      <alignment horizontal="right" wrapText="1"/>
    </xf>
    <xf numFmtId="0" fontId="16" fillId="33" borderId="42" xfId="0" applyFont="1" applyFill="1" applyBorder="1" applyAlignment="1">
      <alignment horizontal="right" wrapText="1"/>
    </xf>
    <xf numFmtId="0" fontId="16" fillId="32" borderId="53" xfId="0" applyFont="1" applyFill="1" applyBorder="1" applyAlignment="1">
      <alignment horizontal="center" vertical="center" wrapText="1"/>
    </xf>
    <xf numFmtId="0" fontId="16" fillId="63" borderId="53" xfId="0" applyFont="1" applyFill="1" applyBorder="1" applyAlignment="1">
      <alignment horizontal="center" vertical="center"/>
    </xf>
    <xf numFmtId="0" fontId="16" fillId="63" borderId="0" xfId="0" applyFont="1" applyFill="1" applyBorder="1" applyAlignment="1">
      <alignment horizontal="right" wrapText="1"/>
    </xf>
    <xf numFmtId="0" fontId="16" fillId="63" borderId="42" xfId="0" applyFont="1" applyFill="1" applyBorder="1" applyAlignment="1">
      <alignment horizontal="right"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cellXfs>
  <cellStyles count="30801">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xfId="30799" builtinId="8"/>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Prósentur 2" xfId="3079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5" xfId="30800"/>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FA7800"/>
      <color rgb="FF005FAC"/>
      <color rgb="FFFF5FAC"/>
      <color rgb="FFD9D9D9"/>
      <color rgb="FF38648F"/>
      <color rgb="FF3562A8"/>
      <color rgb="FF9FA6AB"/>
      <color rgb="FF87A4D4"/>
      <color rgb="FF7FA6CD"/>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580402288"/>
        <c:axId val="580402680"/>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580404640"/>
        <c:axId val="580405032"/>
      </c:lineChart>
      <c:catAx>
        <c:axId val="580402288"/>
        <c:scaling>
          <c:orientation val="minMax"/>
        </c:scaling>
        <c:delete val="0"/>
        <c:axPos val="b"/>
        <c:numFmt formatCode="General" sourceLinked="1"/>
        <c:majorTickMark val="none"/>
        <c:minorTickMark val="none"/>
        <c:tickLblPos val="none"/>
        <c:spPr>
          <a:ln w="31750">
            <a:solidFill>
              <a:schemeClr val="tx1"/>
            </a:solidFill>
          </a:ln>
        </c:spPr>
        <c:crossAx val="580402680"/>
        <c:crosses val="autoZero"/>
        <c:auto val="1"/>
        <c:lblAlgn val="ctr"/>
        <c:lblOffset val="0"/>
        <c:noMultiLvlLbl val="0"/>
      </c:catAx>
      <c:valAx>
        <c:axId val="580402680"/>
        <c:scaling>
          <c:orientation val="minMax"/>
          <c:max val="30"/>
          <c:min val="-15"/>
        </c:scaling>
        <c:delete val="0"/>
        <c:axPos val="l"/>
        <c:numFmt formatCode="0.0" sourceLinked="1"/>
        <c:majorTickMark val="none"/>
        <c:minorTickMark val="none"/>
        <c:tickLblPos val="none"/>
        <c:spPr>
          <a:ln>
            <a:noFill/>
          </a:ln>
        </c:spPr>
        <c:crossAx val="580402288"/>
        <c:crosses val="autoZero"/>
        <c:crossBetween val="between"/>
        <c:majorUnit val="5"/>
      </c:valAx>
      <c:valAx>
        <c:axId val="580405032"/>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580404640"/>
        <c:crosses val="max"/>
        <c:crossBetween val="between"/>
        <c:majorUnit val="5"/>
      </c:valAx>
      <c:catAx>
        <c:axId val="580404640"/>
        <c:scaling>
          <c:orientation val="minMax"/>
        </c:scaling>
        <c:delete val="1"/>
        <c:axPos val="b"/>
        <c:numFmt formatCode="General" sourceLinked="1"/>
        <c:majorTickMark val="out"/>
        <c:minorTickMark val="none"/>
        <c:tickLblPos val="nextTo"/>
        <c:crossAx val="58040503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703172024"/>
        <c:axId val="703172416"/>
      </c:barChart>
      <c:catAx>
        <c:axId val="703172024"/>
        <c:scaling>
          <c:orientation val="minMax"/>
        </c:scaling>
        <c:delete val="0"/>
        <c:axPos val="b"/>
        <c:numFmt formatCode="General" sourceLinked="1"/>
        <c:majorTickMark val="none"/>
        <c:minorTickMark val="none"/>
        <c:tickLblPos val="none"/>
        <c:spPr>
          <a:ln w="31750">
            <a:solidFill>
              <a:schemeClr val="tx1"/>
            </a:solidFill>
          </a:ln>
        </c:spPr>
        <c:crossAx val="703172416"/>
        <c:crosses val="autoZero"/>
        <c:auto val="1"/>
        <c:lblAlgn val="ctr"/>
        <c:lblOffset val="0"/>
        <c:noMultiLvlLbl val="0"/>
      </c:catAx>
      <c:valAx>
        <c:axId val="703172416"/>
        <c:scaling>
          <c:orientation val="minMax"/>
          <c:max val="100"/>
          <c:min val="0"/>
        </c:scaling>
        <c:delete val="1"/>
        <c:axPos val="l"/>
        <c:numFmt formatCode="0.0" sourceLinked="1"/>
        <c:majorTickMark val="out"/>
        <c:minorTickMark val="none"/>
        <c:tickLblPos val="nextTo"/>
        <c:crossAx val="7031720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703173200"/>
        <c:axId val="703173592"/>
      </c:barChart>
      <c:catAx>
        <c:axId val="703173200"/>
        <c:scaling>
          <c:orientation val="minMax"/>
        </c:scaling>
        <c:delete val="0"/>
        <c:axPos val="b"/>
        <c:numFmt formatCode="General" sourceLinked="1"/>
        <c:majorTickMark val="none"/>
        <c:minorTickMark val="none"/>
        <c:tickLblPos val="none"/>
        <c:spPr>
          <a:ln w="31750">
            <a:solidFill>
              <a:schemeClr val="tx1"/>
            </a:solidFill>
          </a:ln>
        </c:spPr>
        <c:crossAx val="703173592"/>
        <c:crosses val="autoZero"/>
        <c:auto val="1"/>
        <c:lblAlgn val="ctr"/>
        <c:lblOffset val="0"/>
        <c:noMultiLvlLbl val="0"/>
      </c:catAx>
      <c:valAx>
        <c:axId val="703173592"/>
        <c:scaling>
          <c:orientation val="minMax"/>
          <c:max val="100"/>
          <c:min val="0"/>
        </c:scaling>
        <c:delete val="1"/>
        <c:axPos val="l"/>
        <c:numFmt formatCode="0.0" sourceLinked="1"/>
        <c:majorTickMark val="out"/>
        <c:minorTickMark val="none"/>
        <c:tickLblPos val="nextTo"/>
        <c:crossAx val="7031732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703174376"/>
        <c:axId val="703174768"/>
      </c:barChart>
      <c:catAx>
        <c:axId val="703174376"/>
        <c:scaling>
          <c:orientation val="minMax"/>
        </c:scaling>
        <c:delete val="0"/>
        <c:axPos val="b"/>
        <c:numFmt formatCode="General" sourceLinked="1"/>
        <c:majorTickMark val="none"/>
        <c:minorTickMark val="none"/>
        <c:tickLblPos val="none"/>
        <c:spPr>
          <a:ln w="31750">
            <a:solidFill>
              <a:schemeClr val="tx1"/>
            </a:solidFill>
          </a:ln>
        </c:spPr>
        <c:crossAx val="703174768"/>
        <c:crosses val="autoZero"/>
        <c:auto val="1"/>
        <c:lblAlgn val="ctr"/>
        <c:lblOffset val="0"/>
        <c:noMultiLvlLbl val="0"/>
      </c:catAx>
      <c:valAx>
        <c:axId val="703174768"/>
        <c:scaling>
          <c:orientation val="minMax"/>
          <c:max val="150"/>
          <c:min val="0"/>
        </c:scaling>
        <c:delete val="1"/>
        <c:axPos val="l"/>
        <c:numFmt formatCode="0" sourceLinked="1"/>
        <c:majorTickMark val="out"/>
        <c:minorTickMark val="none"/>
        <c:tickLblPos val="nextTo"/>
        <c:crossAx val="70317437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688741128"/>
        <c:axId val="688741520"/>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688741128"/>
        <c:axId val="688741520"/>
      </c:lineChart>
      <c:catAx>
        <c:axId val="688741128"/>
        <c:scaling>
          <c:orientation val="minMax"/>
        </c:scaling>
        <c:delete val="0"/>
        <c:axPos val="b"/>
        <c:numFmt formatCode="General" sourceLinked="1"/>
        <c:majorTickMark val="none"/>
        <c:minorTickMark val="none"/>
        <c:tickLblPos val="none"/>
        <c:spPr>
          <a:ln w="31750">
            <a:solidFill>
              <a:schemeClr val="tx1"/>
            </a:solidFill>
          </a:ln>
        </c:spPr>
        <c:crossAx val="688741520"/>
        <c:crosses val="autoZero"/>
        <c:auto val="1"/>
        <c:lblAlgn val="ctr"/>
        <c:lblOffset val="0"/>
        <c:noMultiLvlLbl val="0"/>
      </c:catAx>
      <c:valAx>
        <c:axId val="688741520"/>
        <c:scaling>
          <c:orientation val="minMax"/>
          <c:max val="100"/>
          <c:min val="0"/>
        </c:scaling>
        <c:delete val="1"/>
        <c:axPos val="l"/>
        <c:numFmt formatCode="0.0" sourceLinked="1"/>
        <c:majorTickMark val="out"/>
        <c:minorTickMark val="none"/>
        <c:tickLblPos val="nextTo"/>
        <c:crossAx val="688741128"/>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688742304"/>
        <c:axId val="688742696"/>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688742304"/>
        <c:axId val="688742696"/>
      </c:lineChart>
      <c:catAx>
        <c:axId val="688742304"/>
        <c:scaling>
          <c:orientation val="minMax"/>
        </c:scaling>
        <c:delete val="0"/>
        <c:axPos val="b"/>
        <c:numFmt formatCode="General" sourceLinked="1"/>
        <c:majorTickMark val="none"/>
        <c:minorTickMark val="none"/>
        <c:tickLblPos val="none"/>
        <c:spPr>
          <a:ln w="31750">
            <a:solidFill>
              <a:schemeClr val="tx1"/>
            </a:solidFill>
          </a:ln>
        </c:spPr>
        <c:crossAx val="688742696"/>
        <c:crosses val="autoZero"/>
        <c:auto val="1"/>
        <c:lblAlgn val="ctr"/>
        <c:lblOffset val="0"/>
        <c:noMultiLvlLbl val="0"/>
      </c:catAx>
      <c:valAx>
        <c:axId val="688742696"/>
        <c:scaling>
          <c:orientation val="minMax"/>
          <c:max val="100"/>
          <c:min val="0"/>
        </c:scaling>
        <c:delete val="1"/>
        <c:axPos val="l"/>
        <c:numFmt formatCode="0.0" sourceLinked="1"/>
        <c:majorTickMark val="out"/>
        <c:minorTickMark val="none"/>
        <c:tickLblPos val="nextTo"/>
        <c:crossAx val="688742304"/>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688743480"/>
        <c:axId val="688743872"/>
      </c:barChart>
      <c:catAx>
        <c:axId val="688743480"/>
        <c:scaling>
          <c:orientation val="minMax"/>
        </c:scaling>
        <c:delete val="1"/>
        <c:axPos val="b"/>
        <c:numFmt formatCode="General" sourceLinked="1"/>
        <c:majorTickMark val="none"/>
        <c:minorTickMark val="none"/>
        <c:tickLblPos val="nextTo"/>
        <c:crossAx val="688743872"/>
        <c:crosses val="autoZero"/>
        <c:auto val="1"/>
        <c:lblAlgn val="ctr"/>
        <c:lblOffset val="0"/>
        <c:noMultiLvlLbl val="0"/>
      </c:catAx>
      <c:valAx>
        <c:axId val="688743872"/>
        <c:scaling>
          <c:orientation val="minMax"/>
          <c:max val="35"/>
          <c:min val="-15"/>
        </c:scaling>
        <c:delete val="1"/>
        <c:axPos val="l"/>
        <c:numFmt formatCode="General" sourceLinked="1"/>
        <c:majorTickMark val="out"/>
        <c:minorTickMark val="none"/>
        <c:tickLblPos val="nextTo"/>
        <c:crossAx val="6887434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688744656"/>
        <c:axId val="622536840"/>
      </c:barChart>
      <c:catAx>
        <c:axId val="688744656"/>
        <c:scaling>
          <c:orientation val="minMax"/>
        </c:scaling>
        <c:delete val="0"/>
        <c:axPos val="b"/>
        <c:numFmt formatCode="General" sourceLinked="1"/>
        <c:majorTickMark val="none"/>
        <c:minorTickMark val="none"/>
        <c:tickLblPos val="none"/>
        <c:spPr>
          <a:ln w="31750">
            <a:solidFill>
              <a:schemeClr val="tx1"/>
            </a:solidFill>
          </a:ln>
        </c:spPr>
        <c:crossAx val="622536840"/>
        <c:crosses val="autoZero"/>
        <c:auto val="1"/>
        <c:lblAlgn val="ctr"/>
        <c:lblOffset val="0"/>
        <c:noMultiLvlLbl val="0"/>
      </c:catAx>
      <c:valAx>
        <c:axId val="622536840"/>
        <c:scaling>
          <c:orientation val="minMax"/>
          <c:max val="35"/>
          <c:min val="-15"/>
        </c:scaling>
        <c:delete val="1"/>
        <c:axPos val="l"/>
        <c:numFmt formatCode="General" sourceLinked="1"/>
        <c:majorTickMark val="out"/>
        <c:minorTickMark val="none"/>
        <c:tickLblPos val="nextTo"/>
        <c:crossAx val="6887446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622537624"/>
        <c:axId val="622538016"/>
      </c:barChart>
      <c:catAx>
        <c:axId val="622537624"/>
        <c:scaling>
          <c:orientation val="minMax"/>
        </c:scaling>
        <c:delete val="0"/>
        <c:axPos val="b"/>
        <c:numFmt formatCode="General" sourceLinked="1"/>
        <c:majorTickMark val="none"/>
        <c:minorTickMark val="none"/>
        <c:tickLblPos val="nextTo"/>
        <c:spPr>
          <a:ln w="31750">
            <a:solidFill>
              <a:schemeClr val="tx1"/>
            </a:solidFill>
          </a:ln>
        </c:spPr>
        <c:crossAx val="622538016"/>
        <c:crosses val="autoZero"/>
        <c:auto val="1"/>
        <c:lblAlgn val="ctr"/>
        <c:lblOffset val="0"/>
        <c:noMultiLvlLbl val="0"/>
      </c:catAx>
      <c:valAx>
        <c:axId val="622538016"/>
        <c:scaling>
          <c:orientation val="minMax"/>
          <c:max val="40"/>
          <c:min val="0"/>
        </c:scaling>
        <c:delete val="1"/>
        <c:axPos val="l"/>
        <c:numFmt formatCode="General" sourceLinked="1"/>
        <c:majorTickMark val="out"/>
        <c:minorTickMark val="none"/>
        <c:tickLblPos val="nextTo"/>
        <c:crossAx val="6225376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622538800"/>
        <c:axId val="622539192"/>
      </c:barChart>
      <c:catAx>
        <c:axId val="622538800"/>
        <c:scaling>
          <c:orientation val="minMax"/>
        </c:scaling>
        <c:delete val="0"/>
        <c:axPos val="b"/>
        <c:numFmt formatCode="General" sourceLinked="1"/>
        <c:majorTickMark val="none"/>
        <c:minorTickMark val="none"/>
        <c:tickLblPos val="nextTo"/>
        <c:spPr>
          <a:ln w="31750">
            <a:solidFill>
              <a:schemeClr val="tx1"/>
            </a:solidFill>
          </a:ln>
        </c:spPr>
        <c:crossAx val="622539192"/>
        <c:crosses val="autoZero"/>
        <c:auto val="1"/>
        <c:lblAlgn val="ctr"/>
        <c:lblOffset val="0"/>
        <c:noMultiLvlLbl val="0"/>
      </c:catAx>
      <c:valAx>
        <c:axId val="622539192"/>
        <c:scaling>
          <c:orientation val="minMax"/>
          <c:max val="20"/>
          <c:min val="0"/>
        </c:scaling>
        <c:delete val="1"/>
        <c:axPos val="l"/>
        <c:numFmt formatCode="General" sourceLinked="1"/>
        <c:majorTickMark val="out"/>
        <c:minorTickMark val="none"/>
        <c:tickLblPos val="nextTo"/>
        <c:crossAx val="6225388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622539976"/>
        <c:axId val="622540368"/>
      </c:barChart>
      <c:catAx>
        <c:axId val="622539976"/>
        <c:scaling>
          <c:orientation val="minMax"/>
        </c:scaling>
        <c:delete val="0"/>
        <c:axPos val="b"/>
        <c:numFmt formatCode="General" sourceLinked="1"/>
        <c:majorTickMark val="none"/>
        <c:minorTickMark val="none"/>
        <c:tickLblPos val="nextTo"/>
        <c:spPr>
          <a:ln w="31750">
            <a:solidFill>
              <a:schemeClr val="tx1"/>
            </a:solidFill>
          </a:ln>
        </c:spPr>
        <c:crossAx val="622540368"/>
        <c:crosses val="autoZero"/>
        <c:auto val="1"/>
        <c:lblAlgn val="ctr"/>
        <c:lblOffset val="0"/>
        <c:noMultiLvlLbl val="0"/>
      </c:catAx>
      <c:valAx>
        <c:axId val="622540368"/>
        <c:scaling>
          <c:orientation val="minMax"/>
          <c:max val="80"/>
          <c:min val="0"/>
        </c:scaling>
        <c:delete val="1"/>
        <c:axPos val="l"/>
        <c:numFmt formatCode="General" sourceLinked="1"/>
        <c:majorTickMark val="out"/>
        <c:minorTickMark val="none"/>
        <c:tickLblPos val="nextTo"/>
        <c:crossAx val="62253997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513546376"/>
        <c:axId val="513546768"/>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582033808"/>
        <c:axId val="513545984"/>
      </c:lineChart>
      <c:catAx>
        <c:axId val="513546376"/>
        <c:scaling>
          <c:orientation val="minMax"/>
        </c:scaling>
        <c:delete val="0"/>
        <c:axPos val="b"/>
        <c:numFmt formatCode="General" sourceLinked="1"/>
        <c:majorTickMark val="none"/>
        <c:minorTickMark val="none"/>
        <c:tickLblPos val="none"/>
        <c:spPr>
          <a:ln w="31750">
            <a:solidFill>
              <a:schemeClr val="tx1"/>
            </a:solidFill>
          </a:ln>
        </c:spPr>
        <c:crossAx val="513546768"/>
        <c:crosses val="autoZero"/>
        <c:auto val="1"/>
        <c:lblAlgn val="ctr"/>
        <c:lblOffset val="0"/>
        <c:noMultiLvlLbl val="0"/>
      </c:catAx>
      <c:valAx>
        <c:axId val="513546768"/>
        <c:scaling>
          <c:orientation val="minMax"/>
          <c:max val="25"/>
          <c:min val="0"/>
        </c:scaling>
        <c:delete val="0"/>
        <c:axPos val="l"/>
        <c:numFmt formatCode="0.0" sourceLinked="1"/>
        <c:majorTickMark val="none"/>
        <c:minorTickMark val="none"/>
        <c:tickLblPos val="none"/>
        <c:spPr>
          <a:ln>
            <a:noFill/>
          </a:ln>
        </c:spPr>
        <c:crossAx val="513546376"/>
        <c:crosses val="autoZero"/>
        <c:crossBetween val="between"/>
      </c:valAx>
      <c:valAx>
        <c:axId val="513545984"/>
        <c:scaling>
          <c:orientation val="minMax"/>
          <c:max val="25"/>
        </c:scaling>
        <c:delete val="0"/>
        <c:axPos val="r"/>
        <c:numFmt formatCode="0.0" sourceLinked="1"/>
        <c:majorTickMark val="out"/>
        <c:minorTickMark val="none"/>
        <c:tickLblPos val="none"/>
        <c:spPr>
          <a:ln>
            <a:noFill/>
          </a:ln>
        </c:spPr>
        <c:crossAx val="582033808"/>
        <c:crosses val="max"/>
        <c:crossBetween val="between"/>
      </c:valAx>
      <c:catAx>
        <c:axId val="582033808"/>
        <c:scaling>
          <c:orientation val="minMax"/>
        </c:scaling>
        <c:delete val="1"/>
        <c:axPos val="b"/>
        <c:numFmt formatCode="General" sourceLinked="1"/>
        <c:majorTickMark val="out"/>
        <c:minorTickMark val="none"/>
        <c:tickLblPos val="nextTo"/>
        <c:crossAx val="513545984"/>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690204960"/>
        <c:axId val="690205352"/>
      </c:barChart>
      <c:catAx>
        <c:axId val="690204960"/>
        <c:scaling>
          <c:orientation val="minMax"/>
        </c:scaling>
        <c:delete val="0"/>
        <c:axPos val="b"/>
        <c:numFmt formatCode="General" sourceLinked="1"/>
        <c:majorTickMark val="none"/>
        <c:minorTickMark val="none"/>
        <c:tickLblPos val="nextTo"/>
        <c:spPr>
          <a:ln w="31750">
            <a:solidFill>
              <a:schemeClr val="tx1"/>
            </a:solidFill>
          </a:ln>
        </c:spPr>
        <c:crossAx val="690205352"/>
        <c:crosses val="autoZero"/>
        <c:auto val="1"/>
        <c:lblAlgn val="ctr"/>
        <c:lblOffset val="0"/>
        <c:noMultiLvlLbl val="0"/>
      </c:catAx>
      <c:valAx>
        <c:axId val="690205352"/>
        <c:scaling>
          <c:orientation val="minMax"/>
          <c:max val="40"/>
          <c:min val="0"/>
        </c:scaling>
        <c:delete val="1"/>
        <c:axPos val="l"/>
        <c:numFmt formatCode="0.0" sourceLinked="1"/>
        <c:majorTickMark val="out"/>
        <c:minorTickMark val="none"/>
        <c:tickLblPos val="nextTo"/>
        <c:crossAx val="6902049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690205744"/>
        <c:axId val="690206136"/>
      </c:barChart>
      <c:catAx>
        <c:axId val="690205744"/>
        <c:scaling>
          <c:orientation val="minMax"/>
        </c:scaling>
        <c:delete val="0"/>
        <c:axPos val="b"/>
        <c:numFmt formatCode="General" sourceLinked="1"/>
        <c:majorTickMark val="none"/>
        <c:minorTickMark val="none"/>
        <c:tickLblPos val="nextTo"/>
        <c:spPr>
          <a:ln w="31750">
            <a:solidFill>
              <a:schemeClr val="tx1"/>
            </a:solidFill>
          </a:ln>
        </c:spPr>
        <c:crossAx val="690206136"/>
        <c:crosses val="autoZero"/>
        <c:auto val="1"/>
        <c:lblAlgn val="ctr"/>
        <c:lblOffset val="0"/>
        <c:noMultiLvlLbl val="0"/>
      </c:catAx>
      <c:valAx>
        <c:axId val="690206136"/>
        <c:scaling>
          <c:orientation val="minMax"/>
          <c:max val="140"/>
          <c:min val="0"/>
        </c:scaling>
        <c:delete val="1"/>
        <c:axPos val="l"/>
        <c:numFmt formatCode="0" sourceLinked="1"/>
        <c:majorTickMark val="out"/>
        <c:minorTickMark val="none"/>
        <c:tickLblPos val="nextTo"/>
        <c:crossAx val="690205744"/>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690206920"/>
        <c:axId val="690207312"/>
      </c:barChart>
      <c:catAx>
        <c:axId val="690206920"/>
        <c:scaling>
          <c:orientation val="minMax"/>
        </c:scaling>
        <c:delete val="0"/>
        <c:axPos val="b"/>
        <c:numFmt formatCode="General" sourceLinked="1"/>
        <c:majorTickMark val="none"/>
        <c:minorTickMark val="none"/>
        <c:tickLblPos val="nextTo"/>
        <c:spPr>
          <a:ln w="31750">
            <a:solidFill>
              <a:schemeClr val="tx1"/>
            </a:solidFill>
          </a:ln>
        </c:spPr>
        <c:crossAx val="690207312"/>
        <c:crosses val="autoZero"/>
        <c:auto val="1"/>
        <c:lblAlgn val="ctr"/>
        <c:lblOffset val="0"/>
        <c:noMultiLvlLbl val="0"/>
      </c:catAx>
      <c:valAx>
        <c:axId val="690207312"/>
        <c:scaling>
          <c:orientation val="minMax"/>
          <c:max val="70"/>
          <c:min val="0"/>
        </c:scaling>
        <c:delete val="1"/>
        <c:axPos val="l"/>
        <c:numFmt formatCode="0.0" sourceLinked="1"/>
        <c:majorTickMark val="out"/>
        <c:minorTickMark val="none"/>
        <c:tickLblPos val="nextTo"/>
        <c:crossAx val="69020692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604634264"/>
        <c:axId val="604634656"/>
      </c:barChart>
      <c:catAx>
        <c:axId val="604634264"/>
        <c:scaling>
          <c:orientation val="minMax"/>
        </c:scaling>
        <c:delete val="0"/>
        <c:axPos val="b"/>
        <c:numFmt formatCode="General" sourceLinked="1"/>
        <c:majorTickMark val="none"/>
        <c:minorTickMark val="none"/>
        <c:tickLblPos val="none"/>
        <c:spPr>
          <a:ln w="31750">
            <a:solidFill>
              <a:schemeClr val="tx1"/>
            </a:solidFill>
          </a:ln>
        </c:spPr>
        <c:crossAx val="604634656"/>
        <c:crosses val="autoZero"/>
        <c:auto val="1"/>
        <c:lblAlgn val="ctr"/>
        <c:lblOffset val="0"/>
        <c:noMultiLvlLbl val="0"/>
      </c:catAx>
      <c:valAx>
        <c:axId val="604634656"/>
        <c:scaling>
          <c:orientation val="minMax"/>
          <c:max val="100"/>
          <c:min val="0"/>
        </c:scaling>
        <c:delete val="1"/>
        <c:axPos val="l"/>
        <c:numFmt formatCode="0.0" sourceLinked="1"/>
        <c:majorTickMark val="out"/>
        <c:minorTickMark val="none"/>
        <c:tickLblPos val="nextTo"/>
        <c:crossAx val="6046342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604635440"/>
        <c:axId val="604635832"/>
      </c:barChart>
      <c:catAx>
        <c:axId val="604635440"/>
        <c:scaling>
          <c:orientation val="minMax"/>
        </c:scaling>
        <c:delete val="0"/>
        <c:axPos val="b"/>
        <c:numFmt formatCode="General" sourceLinked="1"/>
        <c:majorTickMark val="none"/>
        <c:minorTickMark val="none"/>
        <c:tickLblPos val="none"/>
        <c:spPr>
          <a:ln w="31750">
            <a:solidFill>
              <a:schemeClr val="tx1"/>
            </a:solidFill>
          </a:ln>
        </c:spPr>
        <c:crossAx val="604635832"/>
        <c:crosses val="autoZero"/>
        <c:auto val="1"/>
        <c:lblAlgn val="ctr"/>
        <c:lblOffset val="0"/>
        <c:noMultiLvlLbl val="0"/>
      </c:catAx>
      <c:valAx>
        <c:axId val="604635832"/>
        <c:scaling>
          <c:orientation val="minMax"/>
          <c:max val="10"/>
          <c:min val="0"/>
        </c:scaling>
        <c:delete val="1"/>
        <c:axPos val="l"/>
        <c:numFmt formatCode="0.0" sourceLinked="1"/>
        <c:majorTickMark val="out"/>
        <c:minorTickMark val="none"/>
        <c:tickLblPos val="nextTo"/>
        <c:crossAx val="604635440"/>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604636616"/>
        <c:axId val="604637008"/>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604637792"/>
        <c:axId val="604637400"/>
      </c:lineChart>
      <c:catAx>
        <c:axId val="604636616"/>
        <c:scaling>
          <c:orientation val="minMax"/>
        </c:scaling>
        <c:delete val="0"/>
        <c:axPos val="b"/>
        <c:numFmt formatCode="General" sourceLinked="1"/>
        <c:majorTickMark val="none"/>
        <c:minorTickMark val="none"/>
        <c:tickLblPos val="none"/>
        <c:spPr>
          <a:ln w="31750">
            <a:solidFill>
              <a:schemeClr val="tx1"/>
            </a:solidFill>
          </a:ln>
        </c:spPr>
        <c:crossAx val="604637008"/>
        <c:crosses val="autoZero"/>
        <c:auto val="1"/>
        <c:lblAlgn val="ctr"/>
        <c:lblOffset val="0"/>
        <c:noMultiLvlLbl val="0"/>
      </c:catAx>
      <c:valAx>
        <c:axId val="604637008"/>
        <c:scaling>
          <c:orientation val="minMax"/>
          <c:max val="140"/>
          <c:min val="0"/>
        </c:scaling>
        <c:delete val="1"/>
        <c:axPos val="l"/>
        <c:numFmt formatCode="0" sourceLinked="1"/>
        <c:majorTickMark val="out"/>
        <c:minorTickMark val="none"/>
        <c:tickLblPos val="nextTo"/>
        <c:crossAx val="604636616"/>
        <c:crosses val="autoZero"/>
        <c:crossBetween val="between"/>
        <c:majorUnit val="20"/>
      </c:valAx>
      <c:valAx>
        <c:axId val="604637400"/>
        <c:scaling>
          <c:orientation val="minMax"/>
          <c:max val="140"/>
          <c:min val="0"/>
        </c:scaling>
        <c:delete val="0"/>
        <c:axPos val="r"/>
        <c:numFmt formatCode="0" sourceLinked="1"/>
        <c:majorTickMark val="none"/>
        <c:minorTickMark val="none"/>
        <c:tickLblPos val="none"/>
        <c:spPr>
          <a:ln>
            <a:noFill/>
          </a:ln>
        </c:spPr>
        <c:crossAx val="604637792"/>
        <c:crosses val="max"/>
        <c:crossBetween val="between"/>
      </c:valAx>
      <c:catAx>
        <c:axId val="604637792"/>
        <c:scaling>
          <c:orientation val="minMax"/>
        </c:scaling>
        <c:delete val="1"/>
        <c:axPos val="b"/>
        <c:numFmt formatCode="General" sourceLinked="1"/>
        <c:majorTickMark val="out"/>
        <c:minorTickMark val="none"/>
        <c:tickLblPos val="nextTo"/>
        <c:crossAx val="60463740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24701488"/>
        <c:axId val="524701880"/>
      </c:barChart>
      <c:catAx>
        <c:axId val="524701488"/>
        <c:scaling>
          <c:orientation val="minMax"/>
        </c:scaling>
        <c:delete val="0"/>
        <c:axPos val="b"/>
        <c:numFmt formatCode="General" sourceLinked="1"/>
        <c:majorTickMark val="none"/>
        <c:minorTickMark val="none"/>
        <c:tickLblPos val="none"/>
        <c:spPr>
          <a:ln w="31750">
            <a:solidFill>
              <a:schemeClr val="tx1"/>
            </a:solidFill>
          </a:ln>
        </c:spPr>
        <c:crossAx val="524701880"/>
        <c:crosses val="autoZero"/>
        <c:auto val="1"/>
        <c:lblAlgn val="ctr"/>
        <c:lblOffset val="0"/>
        <c:noMultiLvlLbl val="0"/>
      </c:catAx>
      <c:valAx>
        <c:axId val="524701880"/>
        <c:scaling>
          <c:orientation val="minMax"/>
          <c:max val="100"/>
          <c:min val="0"/>
        </c:scaling>
        <c:delete val="1"/>
        <c:axPos val="l"/>
        <c:numFmt formatCode="0.0" sourceLinked="1"/>
        <c:majorTickMark val="out"/>
        <c:minorTickMark val="none"/>
        <c:tickLblPos val="nextTo"/>
        <c:crossAx val="5247014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524702664"/>
        <c:axId val="524703056"/>
      </c:barChart>
      <c:catAx>
        <c:axId val="524702664"/>
        <c:scaling>
          <c:orientation val="minMax"/>
        </c:scaling>
        <c:delete val="0"/>
        <c:axPos val="b"/>
        <c:numFmt formatCode="General" sourceLinked="1"/>
        <c:majorTickMark val="none"/>
        <c:minorTickMark val="none"/>
        <c:tickLblPos val="none"/>
        <c:spPr>
          <a:ln w="31750">
            <a:solidFill>
              <a:schemeClr val="tx1"/>
            </a:solidFill>
          </a:ln>
        </c:spPr>
        <c:crossAx val="524703056"/>
        <c:crosses val="autoZero"/>
        <c:auto val="1"/>
        <c:lblAlgn val="ctr"/>
        <c:lblOffset val="0"/>
        <c:noMultiLvlLbl val="0"/>
      </c:catAx>
      <c:valAx>
        <c:axId val="524703056"/>
        <c:scaling>
          <c:orientation val="minMax"/>
          <c:max val="30"/>
          <c:min val="-15"/>
        </c:scaling>
        <c:delete val="0"/>
        <c:axPos val="l"/>
        <c:numFmt formatCode="0.0" sourceLinked="1"/>
        <c:majorTickMark val="none"/>
        <c:minorTickMark val="none"/>
        <c:tickLblPos val="none"/>
        <c:spPr>
          <a:ln>
            <a:noFill/>
          </a:ln>
        </c:spPr>
        <c:crossAx val="524702664"/>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524703840"/>
        <c:axId val="524704232"/>
      </c:barChart>
      <c:catAx>
        <c:axId val="524703840"/>
        <c:scaling>
          <c:orientation val="minMax"/>
        </c:scaling>
        <c:delete val="0"/>
        <c:axPos val="b"/>
        <c:numFmt formatCode="General" sourceLinked="1"/>
        <c:majorTickMark val="none"/>
        <c:minorTickMark val="none"/>
        <c:tickLblPos val="none"/>
        <c:spPr>
          <a:ln w="31750">
            <a:solidFill>
              <a:schemeClr val="tx1"/>
            </a:solidFill>
          </a:ln>
        </c:spPr>
        <c:crossAx val="524704232"/>
        <c:crosses val="autoZero"/>
        <c:auto val="1"/>
        <c:lblAlgn val="ctr"/>
        <c:lblOffset val="0"/>
        <c:noMultiLvlLbl val="0"/>
      </c:catAx>
      <c:valAx>
        <c:axId val="524704232"/>
        <c:scaling>
          <c:orientation val="minMax"/>
          <c:max val="25"/>
          <c:min val="0"/>
        </c:scaling>
        <c:delete val="0"/>
        <c:axPos val="l"/>
        <c:numFmt formatCode="0.0" sourceLinked="1"/>
        <c:majorTickMark val="none"/>
        <c:minorTickMark val="none"/>
        <c:tickLblPos val="none"/>
        <c:spPr>
          <a:ln>
            <a:noFill/>
          </a:ln>
        </c:spPr>
        <c:crossAx val="52470384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703167536"/>
        <c:axId val="703167928"/>
      </c:barChart>
      <c:catAx>
        <c:axId val="703167536"/>
        <c:scaling>
          <c:orientation val="minMax"/>
        </c:scaling>
        <c:delete val="0"/>
        <c:axPos val="b"/>
        <c:numFmt formatCode="General" sourceLinked="1"/>
        <c:majorTickMark val="none"/>
        <c:minorTickMark val="none"/>
        <c:tickLblPos val="none"/>
        <c:spPr>
          <a:ln w="31750">
            <a:solidFill>
              <a:schemeClr val="tx1"/>
            </a:solidFill>
          </a:ln>
        </c:spPr>
        <c:crossAx val="703167928"/>
        <c:crosses val="autoZero"/>
        <c:auto val="1"/>
        <c:lblAlgn val="ctr"/>
        <c:lblOffset val="0"/>
        <c:noMultiLvlLbl val="0"/>
      </c:catAx>
      <c:valAx>
        <c:axId val="703167928"/>
        <c:scaling>
          <c:orientation val="minMax"/>
          <c:max val="50"/>
          <c:min val="0"/>
        </c:scaling>
        <c:delete val="1"/>
        <c:axPos val="l"/>
        <c:numFmt formatCode="0.0" sourceLinked="1"/>
        <c:majorTickMark val="out"/>
        <c:minorTickMark val="none"/>
        <c:tickLblPos val="nextTo"/>
        <c:crossAx val="7031675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82034592"/>
        <c:axId val="582034984"/>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520674368"/>
        <c:axId val="520674760"/>
      </c:lineChart>
      <c:catAx>
        <c:axId val="582034592"/>
        <c:scaling>
          <c:orientation val="minMax"/>
        </c:scaling>
        <c:delete val="0"/>
        <c:axPos val="b"/>
        <c:numFmt formatCode="General" sourceLinked="1"/>
        <c:majorTickMark val="none"/>
        <c:minorTickMark val="none"/>
        <c:tickLblPos val="none"/>
        <c:spPr>
          <a:ln w="31750">
            <a:solidFill>
              <a:schemeClr val="tx1"/>
            </a:solidFill>
          </a:ln>
        </c:spPr>
        <c:crossAx val="582034984"/>
        <c:crosses val="autoZero"/>
        <c:auto val="1"/>
        <c:lblAlgn val="ctr"/>
        <c:lblOffset val="0"/>
        <c:noMultiLvlLbl val="0"/>
      </c:catAx>
      <c:valAx>
        <c:axId val="582034984"/>
        <c:scaling>
          <c:orientation val="minMax"/>
          <c:max val="50"/>
          <c:min val="0"/>
        </c:scaling>
        <c:delete val="1"/>
        <c:axPos val="l"/>
        <c:numFmt formatCode="0.0" sourceLinked="1"/>
        <c:majorTickMark val="out"/>
        <c:minorTickMark val="none"/>
        <c:tickLblPos val="nextTo"/>
        <c:crossAx val="582034592"/>
        <c:crosses val="autoZero"/>
        <c:crossBetween val="between"/>
        <c:majorUnit val="15"/>
      </c:valAx>
      <c:valAx>
        <c:axId val="520674760"/>
        <c:scaling>
          <c:orientation val="minMax"/>
        </c:scaling>
        <c:delete val="0"/>
        <c:axPos val="r"/>
        <c:numFmt formatCode="0.0" sourceLinked="1"/>
        <c:majorTickMark val="out"/>
        <c:minorTickMark val="none"/>
        <c:tickLblPos val="none"/>
        <c:spPr>
          <a:ln>
            <a:noFill/>
          </a:ln>
        </c:spPr>
        <c:crossAx val="520674368"/>
        <c:crosses val="max"/>
        <c:crossBetween val="between"/>
      </c:valAx>
      <c:catAx>
        <c:axId val="520674368"/>
        <c:scaling>
          <c:orientation val="minMax"/>
        </c:scaling>
        <c:delete val="1"/>
        <c:axPos val="b"/>
        <c:numFmt formatCode="General" sourceLinked="1"/>
        <c:majorTickMark val="out"/>
        <c:minorTickMark val="none"/>
        <c:tickLblPos val="nextTo"/>
        <c:crossAx val="52067476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703168712"/>
        <c:axId val="703169104"/>
      </c:barChart>
      <c:catAx>
        <c:axId val="703168712"/>
        <c:scaling>
          <c:orientation val="minMax"/>
        </c:scaling>
        <c:delete val="0"/>
        <c:axPos val="b"/>
        <c:numFmt formatCode="General" sourceLinked="1"/>
        <c:majorTickMark val="none"/>
        <c:minorTickMark val="none"/>
        <c:tickLblPos val="none"/>
        <c:spPr>
          <a:ln w="31750">
            <a:solidFill>
              <a:schemeClr val="tx1"/>
            </a:solidFill>
          </a:ln>
        </c:spPr>
        <c:crossAx val="703169104"/>
        <c:crosses val="autoZero"/>
        <c:auto val="1"/>
        <c:lblAlgn val="ctr"/>
        <c:lblOffset val="0"/>
        <c:noMultiLvlLbl val="0"/>
      </c:catAx>
      <c:valAx>
        <c:axId val="703169104"/>
        <c:scaling>
          <c:orientation val="minMax"/>
          <c:max val="100"/>
          <c:min val="0"/>
        </c:scaling>
        <c:delete val="1"/>
        <c:axPos val="l"/>
        <c:numFmt formatCode="0.0" sourceLinked="1"/>
        <c:majorTickMark val="out"/>
        <c:minorTickMark val="none"/>
        <c:tickLblPos val="nextTo"/>
        <c:crossAx val="70316871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703169888"/>
        <c:axId val="703170280"/>
      </c:barChart>
      <c:catAx>
        <c:axId val="703169888"/>
        <c:scaling>
          <c:orientation val="minMax"/>
        </c:scaling>
        <c:delete val="0"/>
        <c:axPos val="b"/>
        <c:numFmt formatCode="General" sourceLinked="1"/>
        <c:majorTickMark val="none"/>
        <c:minorTickMark val="none"/>
        <c:tickLblPos val="none"/>
        <c:spPr>
          <a:ln w="31750">
            <a:solidFill>
              <a:schemeClr val="tx1"/>
            </a:solidFill>
          </a:ln>
        </c:spPr>
        <c:crossAx val="703170280"/>
        <c:crosses val="autoZero"/>
        <c:auto val="1"/>
        <c:lblAlgn val="ctr"/>
        <c:lblOffset val="0"/>
        <c:noMultiLvlLbl val="0"/>
      </c:catAx>
      <c:valAx>
        <c:axId val="703170280"/>
        <c:scaling>
          <c:orientation val="minMax"/>
          <c:max val="140"/>
          <c:min val="0"/>
        </c:scaling>
        <c:delete val="1"/>
        <c:axPos val="l"/>
        <c:numFmt formatCode="0" sourceLinked="1"/>
        <c:majorTickMark val="out"/>
        <c:minorTickMark val="none"/>
        <c:tickLblPos val="nextTo"/>
        <c:crossAx val="703169888"/>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703171064"/>
        <c:axId val="708355472"/>
      </c:barChart>
      <c:dateAx>
        <c:axId val="703171064"/>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en-US"/>
          </a:p>
        </c:txPr>
        <c:crossAx val="708355472"/>
        <c:crosses val="autoZero"/>
        <c:auto val="0"/>
        <c:lblOffset val="0"/>
        <c:baseTimeUnit val="days"/>
      </c:dateAx>
      <c:valAx>
        <c:axId val="708355472"/>
        <c:scaling>
          <c:orientation val="minMax"/>
          <c:max val="100"/>
          <c:min val="0"/>
        </c:scaling>
        <c:delete val="1"/>
        <c:axPos val="l"/>
        <c:numFmt formatCode="0.0" sourceLinked="1"/>
        <c:majorTickMark val="out"/>
        <c:minorTickMark val="none"/>
        <c:tickLblPos val="nextTo"/>
        <c:crossAx val="7031710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708356256"/>
        <c:axId val="708356648"/>
      </c:barChart>
      <c:dateAx>
        <c:axId val="708356256"/>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en-US"/>
          </a:p>
        </c:txPr>
        <c:crossAx val="708356648"/>
        <c:crosses val="autoZero"/>
        <c:auto val="0"/>
        <c:lblOffset val="0"/>
        <c:baseTimeUnit val="days"/>
      </c:dateAx>
      <c:valAx>
        <c:axId val="708356648"/>
        <c:scaling>
          <c:orientation val="minMax"/>
        </c:scaling>
        <c:delete val="0"/>
        <c:axPos val="l"/>
        <c:numFmt formatCode="General" sourceLinked="1"/>
        <c:majorTickMark val="none"/>
        <c:minorTickMark val="none"/>
        <c:tickLblPos val="none"/>
        <c:spPr>
          <a:ln>
            <a:noFill/>
          </a:ln>
        </c:spPr>
        <c:crossAx val="70835625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708357432"/>
        <c:axId val="708357824"/>
      </c:barChart>
      <c:dateAx>
        <c:axId val="708357432"/>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en-US"/>
          </a:p>
        </c:txPr>
        <c:crossAx val="708357824"/>
        <c:crosses val="autoZero"/>
        <c:auto val="0"/>
        <c:lblOffset val="0"/>
        <c:baseTimeUnit val="days"/>
      </c:dateAx>
      <c:valAx>
        <c:axId val="708357824"/>
        <c:scaling>
          <c:orientation val="minMax"/>
        </c:scaling>
        <c:delete val="0"/>
        <c:axPos val="l"/>
        <c:numFmt formatCode="General" sourceLinked="1"/>
        <c:majorTickMark val="none"/>
        <c:minorTickMark val="none"/>
        <c:tickLblPos val="none"/>
        <c:spPr>
          <a:ln>
            <a:noFill/>
          </a:ln>
        </c:spPr>
        <c:crossAx val="70835743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708358608"/>
        <c:axId val="708359000"/>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708359784"/>
        <c:axId val="708359392"/>
      </c:lineChart>
      <c:catAx>
        <c:axId val="708358608"/>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en-US"/>
          </a:p>
        </c:txPr>
        <c:crossAx val="708359000"/>
        <c:crosses val="autoZero"/>
        <c:auto val="1"/>
        <c:lblAlgn val="ctr"/>
        <c:lblOffset val="100"/>
        <c:noMultiLvlLbl val="0"/>
      </c:catAx>
      <c:valAx>
        <c:axId val="708359000"/>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en-US"/>
          </a:p>
        </c:txPr>
        <c:crossAx val="708358608"/>
        <c:crosses val="autoZero"/>
        <c:crossBetween val="between"/>
        <c:majorUnit val="500"/>
      </c:valAx>
      <c:valAx>
        <c:axId val="708359392"/>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en-US"/>
          </a:p>
        </c:txPr>
        <c:crossAx val="708359784"/>
        <c:crosses val="max"/>
        <c:crossBetween val="between"/>
      </c:valAx>
      <c:catAx>
        <c:axId val="708359784"/>
        <c:scaling>
          <c:orientation val="minMax"/>
        </c:scaling>
        <c:delete val="1"/>
        <c:axPos val="b"/>
        <c:numFmt formatCode="General" sourceLinked="1"/>
        <c:majorTickMark val="out"/>
        <c:minorTickMark val="none"/>
        <c:tickLblPos val="none"/>
        <c:crossAx val="708359392"/>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708360568"/>
        <c:axId val="708360960"/>
      </c:barChart>
      <c:catAx>
        <c:axId val="708360568"/>
        <c:scaling>
          <c:orientation val="minMax"/>
        </c:scaling>
        <c:delete val="0"/>
        <c:axPos val="b"/>
        <c:numFmt formatCode="General" sourceLinked="0"/>
        <c:majorTickMark val="none"/>
        <c:minorTickMark val="none"/>
        <c:tickLblPos val="none"/>
        <c:spPr>
          <a:ln w="31750">
            <a:solidFill>
              <a:schemeClr val="tx1"/>
            </a:solidFill>
          </a:ln>
        </c:spPr>
        <c:crossAx val="708360960"/>
        <c:crosses val="autoZero"/>
        <c:auto val="1"/>
        <c:lblAlgn val="ctr"/>
        <c:lblOffset val="100"/>
        <c:noMultiLvlLbl val="0"/>
      </c:catAx>
      <c:valAx>
        <c:axId val="708360960"/>
        <c:scaling>
          <c:orientation val="minMax"/>
          <c:max val="1300"/>
          <c:min val="0"/>
        </c:scaling>
        <c:delete val="1"/>
        <c:axPos val="l"/>
        <c:numFmt formatCode="#,##0" sourceLinked="1"/>
        <c:majorTickMark val="out"/>
        <c:minorTickMark val="none"/>
        <c:tickLblPos val="nextTo"/>
        <c:crossAx val="708360568"/>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708362136"/>
        <c:axId val="708362528"/>
      </c:barChart>
      <c:catAx>
        <c:axId val="70836213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en-US"/>
          </a:p>
        </c:txPr>
        <c:crossAx val="708362528"/>
        <c:crosses val="autoZero"/>
        <c:auto val="1"/>
        <c:lblAlgn val="ctr"/>
        <c:lblOffset val="100"/>
        <c:noMultiLvlLbl val="0"/>
      </c:catAx>
      <c:valAx>
        <c:axId val="708362528"/>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en-US"/>
          </a:p>
        </c:txPr>
        <c:crossAx val="708362136"/>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415352416"/>
        <c:axId val="415352808"/>
      </c:barChart>
      <c:catAx>
        <c:axId val="41535241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en-US"/>
          </a:p>
        </c:txPr>
        <c:crossAx val="415352808"/>
        <c:crosses val="autoZero"/>
        <c:auto val="1"/>
        <c:lblAlgn val="ctr"/>
        <c:lblOffset val="100"/>
        <c:noMultiLvlLbl val="0"/>
      </c:catAx>
      <c:valAx>
        <c:axId val="415352808"/>
        <c:scaling>
          <c:orientation val="minMax"/>
          <c:max val="0.5"/>
          <c:min val="0"/>
        </c:scaling>
        <c:delete val="1"/>
        <c:axPos val="l"/>
        <c:numFmt formatCode="0%" sourceLinked="1"/>
        <c:majorTickMark val="out"/>
        <c:minorTickMark val="none"/>
        <c:tickLblPos val="nextTo"/>
        <c:crossAx val="41535241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82035464"/>
        <c:axId val="5831160"/>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582035464"/>
        <c:axId val="5831160"/>
      </c:lineChart>
      <c:catAx>
        <c:axId val="582035464"/>
        <c:scaling>
          <c:orientation val="minMax"/>
        </c:scaling>
        <c:delete val="0"/>
        <c:axPos val="b"/>
        <c:numFmt formatCode="General" sourceLinked="1"/>
        <c:majorTickMark val="none"/>
        <c:minorTickMark val="none"/>
        <c:tickLblPos val="none"/>
        <c:spPr>
          <a:ln w="31750">
            <a:solidFill>
              <a:schemeClr val="tx1"/>
            </a:solidFill>
          </a:ln>
        </c:spPr>
        <c:crossAx val="5831160"/>
        <c:crosses val="autoZero"/>
        <c:auto val="1"/>
        <c:lblAlgn val="ctr"/>
        <c:lblOffset val="0"/>
        <c:noMultiLvlLbl val="0"/>
      </c:catAx>
      <c:valAx>
        <c:axId val="5831160"/>
        <c:scaling>
          <c:orientation val="minMax"/>
          <c:max val="100"/>
          <c:min val="0"/>
        </c:scaling>
        <c:delete val="1"/>
        <c:axPos val="l"/>
        <c:numFmt formatCode="0.0" sourceLinked="1"/>
        <c:majorTickMark val="out"/>
        <c:minorTickMark val="none"/>
        <c:tickLblPos val="nextTo"/>
        <c:crossAx val="5820354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415353984"/>
        <c:axId val="415354376"/>
      </c:barChart>
      <c:catAx>
        <c:axId val="41535398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en-US"/>
          </a:p>
        </c:txPr>
        <c:crossAx val="415354376"/>
        <c:crosses val="autoZero"/>
        <c:auto val="1"/>
        <c:lblAlgn val="ctr"/>
        <c:lblOffset val="100"/>
        <c:noMultiLvlLbl val="0"/>
      </c:catAx>
      <c:valAx>
        <c:axId val="415354376"/>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en-US"/>
          </a:p>
        </c:txPr>
        <c:crossAx val="415353984"/>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415355160"/>
        <c:axId val="415355552"/>
      </c:barChart>
      <c:catAx>
        <c:axId val="41535516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en-US"/>
          </a:p>
        </c:txPr>
        <c:crossAx val="415355552"/>
        <c:crosses val="autoZero"/>
        <c:auto val="1"/>
        <c:lblAlgn val="ctr"/>
        <c:lblOffset val="100"/>
        <c:noMultiLvlLbl val="0"/>
      </c:catAx>
      <c:valAx>
        <c:axId val="415355552"/>
        <c:scaling>
          <c:orientation val="minMax"/>
          <c:max val="720"/>
          <c:min val="0"/>
        </c:scaling>
        <c:delete val="1"/>
        <c:axPos val="l"/>
        <c:numFmt formatCode="#,##0\ ;\(#,##0\);&quot;-&quot;\ " sourceLinked="1"/>
        <c:majorTickMark val="out"/>
        <c:minorTickMark val="none"/>
        <c:tickLblPos val="nextTo"/>
        <c:crossAx val="415355160"/>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415356336"/>
        <c:axId val="415356728"/>
      </c:barChart>
      <c:catAx>
        <c:axId val="41535633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en-US"/>
          </a:p>
        </c:txPr>
        <c:crossAx val="415356728"/>
        <c:crosses val="autoZero"/>
        <c:auto val="1"/>
        <c:lblAlgn val="ctr"/>
        <c:lblOffset val="100"/>
        <c:noMultiLvlLbl val="0"/>
      </c:catAx>
      <c:valAx>
        <c:axId val="415356728"/>
        <c:scaling>
          <c:orientation val="minMax"/>
          <c:max val="400"/>
          <c:min val="0"/>
        </c:scaling>
        <c:delete val="1"/>
        <c:axPos val="l"/>
        <c:numFmt formatCode="0" sourceLinked="1"/>
        <c:majorTickMark val="out"/>
        <c:minorTickMark val="none"/>
        <c:tickLblPos val="nextTo"/>
        <c:crossAx val="41535633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415357512"/>
        <c:axId val="415357904"/>
      </c:barChart>
      <c:catAx>
        <c:axId val="41535751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en-US"/>
          </a:p>
        </c:txPr>
        <c:crossAx val="415357904"/>
        <c:crosses val="autoZero"/>
        <c:auto val="1"/>
        <c:lblAlgn val="ctr"/>
        <c:lblOffset val="100"/>
        <c:noMultiLvlLbl val="0"/>
      </c:catAx>
      <c:valAx>
        <c:axId val="415357904"/>
        <c:scaling>
          <c:orientation val="minMax"/>
          <c:max val="60"/>
          <c:min val="0"/>
        </c:scaling>
        <c:delete val="1"/>
        <c:axPos val="l"/>
        <c:numFmt formatCode="#,##0.0" sourceLinked="1"/>
        <c:majorTickMark val="none"/>
        <c:minorTickMark val="none"/>
        <c:tickLblPos val="nextTo"/>
        <c:crossAx val="415357512"/>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415359472"/>
        <c:axId val="415359864"/>
      </c:barChart>
      <c:catAx>
        <c:axId val="41535947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en-US"/>
          </a:p>
        </c:txPr>
        <c:crossAx val="415359864"/>
        <c:crosses val="autoZero"/>
        <c:auto val="1"/>
        <c:lblAlgn val="ctr"/>
        <c:lblOffset val="100"/>
        <c:noMultiLvlLbl val="0"/>
      </c:catAx>
      <c:valAx>
        <c:axId val="415359864"/>
        <c:scaling>
          <c:orientation val="minMax"/>
          <c:max val="60"/>
          <c:min val="0"/>
        </c:scaling>
        <c:delete val="1"/>
        <c:axPos val="l"/>
        <c:numFmt formatCode="#,##0.0" sourceLinked="1"/>
        <c:majorTickMark val="none"/>
        <c:minorTickMark val="none"/>
        <c:tickLblPos val="nextTo"/>
        <c:crossAx val="415359472"/>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424456880"/>
        <c:axId val="714751744"/>
      </c:barChart>
      <c:catAx>
        <c:axId val="424456880"/>
        <c:scaling>
          <c:orientation val="minMax"/>
        </c:scaling>
        <c:delete val="0"/>
        <c:axPos val="b"/>
        <c:numFmt formatCode="General" sourceLinked="1"/>
        <c:majorTickMark val="none"/>
        <c:minorTickMark val="none"/>
        <c:tickLblPos val="none"/>
        <c:spPr>
          <a:ln w="31750">
            <a:solidFill>
              <a:schemeClr val="tx1"/>
            </a:solidFill>
          </a:ln>
        </c:spPr>
        <c:crossAx val="714751744"/>
        <c:crosses val="autoZero"/>
        <c:auto val="1"/>
        <c:lblAlgn val="ctr"/>
        <c:lblOffset val="0"/>
        <c:noMultiLvlLbl val="0"/>
      </c:catAx>
      <c:valAx>
        <c:axId val="714751744"/>
        <c:scaling>
          <c:orientation val="minMax"/>
          <c:max val="50"/>
          <c:min val="0"/>
        </c:scaling>
        <c:delete val="1"/>
        <c:axPos val="l"/>
        <c:numFmt formatCode="0.0" sourceLinked="1"/>
        <c:majorTickMark val="out"/>
        <c:minorTickMark val="none"/>
        <c:tickLblPos val="nextTo"/>
        <c:crossAx val="4244568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714752528"/>
        <c:axId val="714752920"/>
      </c:barChart>
      <c:catAx>
        <c:axId val="714752528"/>
        <c:scaling>
          <c:orientation val="minMax"/>
        </c:scaling>
        <c:delete val="0"/>
        <c:axPos val="b"/>
        <c:numFmt formatCode="General" sourceLinked="1"/>
        <c:majorTickMark val="none"/>
        <c:minorTickMark val="none"/>
        <c:tickLblPos val="none"/>
        <c:spPr>
          <a:ln w="31750">
            <a:solidFill>
              <a:schemeClr val="tx1"/>
            </a:solidFill>
          </a:ln>
        </c:spPr>
        <c:crossAx val="714752920"/>
        <c:crosses val="autoZero"/>
        <c:auto val="1"/>
        <c:lblAlgn val="ctr"/>
        <c:lblOffset val="0"/>
        <c:noMultiLvlLbl val="0"/>
      </c:catAx>
      <c:valAx>
        <c:axId val="714752920"/>
        <c:scaling>
          <c:orientation val="minMax"/>
          <c:max val="100"/>
          <c:min val="0"/>
        </c:scaling>
        <c:delete val="1"/>
        <c:axPos val="l"/>
        <c:numFmt formatCode="0.0" sourceLinked="1"/>
        <c:majorTickMark val="out"/>
        <c:minorTickMark val="none"/>
        <c:tickLblPos val="nextTo"/>
        <c:crossAx val="7147525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703478768"/>
        <c:axId val="703479160"/>
      </c:barChart>
      <c:catAx>
        <c:axId val="703478768"/>
        <c:scaling>
          <c:orientation val="minMax"/>
        </c:scaling>
        <c:delete val="1"/>
        <c:axPos val="b"/>
        <c:numFmt formatCode="General" sourceLinked="1"/>
        <c:majorTickMark val="none"/>
        <c:minorTickMark val="none"/>
        <c:tickLblPos val="nextTo"/>
        <c:crossAx val="703479160"/>
        <c:crosses val="autoZero"/>
        <c:auto val="1"/>
        <c:lblAlgn val="ctr"/>
        <c:lblOffset val="0"/>
        <c:noMultiLvlLbl val="0"/>
      </c:catAx>
      <c:valAx>
        <c:axId val="703479160"/>
        <c:scaling>
          <c:orientation val="minMax"/>
          <c:max val="35"/>
          <c:min val="-15"/>
        </c:scaling>
        <c:delete val="1"/>
        <c:axPos val="l"/>
        <c:numFmt formatCode="0.0" sourceLinked="1"/>
        <c:majorTickMark val="out"/>
        <c:minorTickMark val="none"/>
        <c:tickLblPos val="nextTo"/>
        <c:crossAx val="70347876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703479944"/>
        <c:axId val="703480336"/>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703481120"/>
        <c:axId val="703480728"/>
      </c:lineChart>
      <c:catAx>
        <c:axId val="703479944"/>
        <c:scaling>
          <c:orientation val="minMax"/>
        </c:scaling>
        <c:delete val="0"/>
        <c:axPos val="b"/>
        <c:numFmt formatCode="General" sourceLinked="1"/>
        <c:majorTickMark val="none"/>
        <c:minorTickMark val="none"/>
        <c:tickLblPos val="none"/>
        <c:spPr>
          <a:ln w="31750">
            <a:solidFill>
              <a:schemeClr val="tx1"/>
            </a:solidFill>
          </a:ln>
        </c:spPr>
        <c:crossAx val="703480336"/>
        <c:crosses val="autoZero"/>
        <c:auto val="1"/>
        <c:lblAlgn val="ctr"/>
        <c:lblOffset val="0"/>
        <c:noMultiLvlLbl val="0"/>
      </c:catAx>
      <c:valAx>
        <c:axId val="703480336"/>
        <c:scaling>
          <c:orientation val="minMax"/>
          <c:max val="100"/>
          <c:min val="0"/>
        </c:scaling>
        <c:delete val="1"/>
        <c:axPos val="l"/>
        <c:numFmt formatCode="0.0" sourceLinked="1"/>
        <c:majorTickMark val="out"/>
        <c:minorTickMark val="none"/>
        <c:tickLblPos val="nextTo"/>
        <c:crossAx val="703479944"/>
        <c:crosses val="autoZero"/>
        <c:crossBetween val="between"/>
        <c:majorUnit val="15"/>
      </c:valAx>
      <c:valAx>
        <c:axId val="703480728"/>
        <c:scaling>
          <c:orientation val="minMax"/>
        </c:scaling>
        <c:delete val="0"/>
        <c:axPos val="r"/>
        <c:numFmt formatCode="0.0" sourceLinked="1"/>
        <c:majorTickMark val="none"/>
        <c:minorTickMark val="none"/>
        <c:tickLblPos val="none"/>
        <c:spPr>
          <a:ln>
            <a:noFill/>
          </a:ln>
        </c:spPr>
        <c:crossAx val="703481120"/>
        <c:crosses val="max"/>
        <c:crossBetween val="between"/>
      </c:valAx>
      <c:catAx>
        <c:axId val="703481120"/>
        <c:scaling>
          <c:orientation val="minMax"/>
        </c:scaling>
        <c:delete val="1"/>
        <c:axPos val="b"/>
        <c:numFmt formatCode="General" sourceLinked="1"/>
        <c:majorTickMark val="out"/>
        <c:minorTickMark val="none"/>
        <c:tickLblPos val="nextTo"/>
        <c:crossAx val="70348072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703481904"/>
        <c:axId val="703482296"/>
      </c:barChart>
      <c:catAx>
        <c:axId val="703481904"/>
        <c:scaling>
          <c:orientation val="minMax"/>
        </c:scaling>
        <c:delete val="0"/>
        <c:axPos val="b"/>
        <c:numFmt formatCode="General" sourceLinked="1"/>
        <c:majorTickMark val="none"/>
        <c:minorTickMark val="none"/>
        <c:tickLblPos val="none"/>
        <c:spPr>
          <a:ln w="31750">
            <a:solidFill>
              <a:schemeClr val="tx1"/>
            </a:solidFill>
          </a:ln>
        </c:spPr>
        <c:crossAx val="703482296"/>
        <c:crosses val="autoZero"/>
        <c:auto val="1"/>
        <c:lblAlgn val="ctr"/>
        <c:lblOffset val="0"/>
        <c:noMultiLvlLbl val="0"/>
      </c:catAx>
      <c:valAx>
        <c:axId val="703482296"/>
        <c:scaling>
          <c:orientation val="minMax"/>
          <c:max val="100"/>
          <c:min val="10"/>
        </c:scaling>
        <c:delete val="1"/>
        <c:axPos val="l"/>
        <c:numFmt formatCode="0.0" sourceLinked="1"/>
        <c:majorTickMark val="out"/>
        <c:minorTickMark val="none"/>
        <c:tickLblPos val="nextTo"/>
        <c:crossAx val="7034819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54"/>
  <sheetViews>
    <sheetView showGridLines="0" zoomScaleNormal="100" zoomScaleSheetLayoutView="100" workbookViewId="0">
      <selection activeCell="A36" sqref="A36"/>
    </sheetView>
  </sheetViews>
  <sheetFormatPr defaultRowHeight="15"/>
  <cols>
    <col min="1" max="1" width="44.85546875" style="250" customWidth="1"/>
    <col min="2" max="6" width="9" style="250" customWidth="1"/>
    <col min="7" max="7" width="40.28515625" style="250" customWidth="1"/>
    <col min="8" max="16384" width="9.140625" style="250"/>
  </cols>
  <sheetData>
    <row r="1" spans="1:12" ht="27.75" customHeight="1">
      <c r="A1" s="254" t="s">
        <v>286</v>
      </c>
      <c r="B1" s="255">
        <v>0</v>
      </c>
      <c r="C1" s="255" t="e">
        <f>-VLOOKUP(#REF!,#REF!,10,FALSE)</f>
        <v>#REF!</v>
      </c>
      <c r="D1" s="255" t="e">
        <f>+C1+4</f>
        <v>#REF!</v>
      </c>
      <c r="E1" s="255" t="e">
        <f t="shared" ref="E1:F1" si="0">+D1+4</f>
        <v>#REF!</v>
      </c>
      <c r="F1" s="255" t="e">
        <f t="shared" si="0"/>
        <v>#REF!</v>
      </c>
      <c r="G1" s="245"/>
    </row>
    <row r="2" spans="1:12" ht="15.75" thickBot="1">
      <c r="A2" s="248"/>
      <c r="B2" s="249"/>
      <c r="C2" s="249"/>
      <c r="D2" s="249"/>
      <c r="E2" s="249"/>
      <c r="F2" s="249"/>
      <c r="G2" s="245"/>
    </row>
    <row r="3" spans="1:12" ht="15.75" thickTop="1">
      <c r="A3" s="263"/>
      <c r="B3" s="264"/>
      <c r="C3" s="264"/>
      <c r="D3" s="264"/>
      <c r="E3" s="264"/>
      <c r="F3" s="264"/>
      <c r="G3" s="245"/>
    </row>
    <row r="4" spans="1:12" ht="15" customHeight="1">
      <c r="A4" s="633" t="s">
        <v>287</v>
      </c>
      <c r="B4" s="633"/>
      <c r="C4" s="633"/>
      <c r="D4" s="633"/>
      <c r="E4" s="633"/>
      <c r="F4" s="633"/>
      <c r="G4"/>
      <c r="H4"/>
      <c r="I4"/>
      <c r="J4"/>
      <c r="K4"/>
      <c r="L4"/>
    </row>
    <row r="5" spans="1:12">
      <c r="A5" s="633"/>
      <c r="B5" s="633"/>
      <c r="C5" s="633"/>
      <c r="D5" s="633"/>
      <c r="E5" s="633"/>
      <c r="F5" s="633"/>
      <c r="G5"/>
      <c r="H5"/>
      <c r="I5"/>
      <c r="J5"/>
      <c r="K5"/>
      <c r="L5"/>
    </row>
    <row r="6" spans="1:12">
      <c r="A6" s="633"/>
      <c r="B6" s="633"/>
      <c r="C6" s="633"/>
      <c r="D6" s="633"/>
      <c r="E6" s="633"/>
      <c r="F6" s="633"/>
      <c r="G6"/>
      <c r="H6"/>
      <c r="I6"/>
      <c r="J6"/>
      <c r="K6"/>
      <c r="L6"/>
    </row>
    <row r="7" spans="1:12">
      <c r="A7" s="633"/>
      <c r="B7" s="633"/>
      <c r="C7" s="633"/>
      <c r="D7" s="633"/>
      <c r="E7" s="633"/>
      <c r="F7" s="633"/>
      <c r="G7"/>
      <c r="H7"/>
      <c r="I7"/>
      <c r="J7"/>
      <c r="K7"/>
      <c r="L7"/>
    </row>
    <row r="8" spans="1:12">
      <c r="A8" s="633" t="s">
        <v>291</v>
      </c>
      <c r="B8" s="633"/>
      <c r="C8" s="633"/>
      <c r="D8" s="633"/>
      <c r="E8" s="633"/>
      <c r="F8" s="633"/>
      <c r="G8"/>
      <c r="H8"/>
      <c r="I8"/>
      <c r="J8"/>
      <c r="K8"/>
      <c r="L8"/>
    </row>
    <row r="9" spans="1:12">
      <c r="A9" s="633"/>
      <c r="B9" s="633"/>
      <c r="C9" s="633"/>
      <c r="D9" s="633"/>
      <c r="E9" s="633"/>
      <c r="F9" s="633"/>
      <c r="G9"/>
      <c r="H9"/>
      <c r="I9"/>
      <c r="J9"/>
      <c r="K9"/>
      <c r="L9"/>
    </row>
    <row r="10" spans="1:12">
      <c r="A10" s="633"/>
      <c r="B10" s="633"/>
      <c r="C10" s="633"/>
      <c r="D10" s="633"/>
      <c r="E10" s="633"/>
      <c r="F10" s="633"/>
      <c r="G10"/>
      <c r="H10"/>
      <c r="I10"/>
      <c r="J10"/>
      <c r="K10"/>
      <c r="L10"/>
    </row>
    <row r="11" spans="1:12" s="244" customFormat="1">
      <c r="A11" s="633" t="s">
        <v>288</v>
      </c>
      <c r="B11" s="633"/>
      <c r="C11" s="633"/>
      <c r="D11" s="633"/>
      <c r="E11" s="633"/>
      <c r="F11" s="633"/>
      <c r="G11"/>
      <c r="H11"/>
      <c r="I11"/>
      <c r="J11"/>
      <c r="K11"/>
      <c r="L11"/>
    </row>
    <row r="12" spans="1:12">
      <c r="A12" s="633"/>
      <c r="B12" s="633"/>
      <c r="C12" s="633"/>
      <c r="D12" s="633"/>
      <c r="E12" s="633"/>
      <c r="F12" s="633"/>
      <c r="G12"/>
      <c r="H12"/>
      <c r="I12"/>
      <c r="J12"/>
      <c r="K12"/>
      <c r="L12"/>
    </row>
    <row r="13" spans="1:12">
      <c r="A13" s="633"/>
      <c r="B13" s="633"/>
      <c r="C13" s="633"/>
      <c r="D13" s="633"/>
      <c r="E13" s="633"/>
      <c r="F13" s="633"/>
      <c r="G13"/>
      <c r="H13"/>
      <c r="I13"/>
      <c r="J13"/>
      <c r="K13"/>
      <c r="L13"/>
    </row>
    <row r="14" spans="1:12">
      <c r="A14" s="633"/>
      <c r="B14" s="633"/>
      <c r="C14" s="633"/>
      <c r="D14" s="633"/>
      <c r="E14" s="633"/>
      <c r="F14" s="633"/>
      <c r="G14"/>
      <c r="H14"/>
      <c r="I14"/>
      <c r="J14"/>
      <c r="K14"/>
      <c r="L14"/>
    </row>
    <row r="15" spans="1:12">
      <c r="A15" s="633"/>
      <c r="B15" s="633"/>
      <c r="C15" s="633"/>
      <c r="D15" s="633"/>
      <c r="E15" s="633"/>
      <c r="F15" s="633"/>
      <c r="G15"/>
      <c r="H15"/>
      <c r="I15"/>
      <c r="J15"/>
      <c r="K15"/>
      <c r="L15"/>
    </row>
    <row r="16" spans="1:12">
      <c r="A16" s="633"/>
      <c r="B16" s="633"/>
      <c r="C16" s="633"/>
      <c r="D16" s="633"/>
      <c r="E16" s="633"/>
      <c r="F16" s="633"/>
      <c r="G16"/>
      <c r="H16"/>
      <c r="I16"/>
      <c r="J16"/>
      <c r="K16"/>
      <c r="L16"/>
    </row>
    <row r="17" spans="1:12">
      <c r="A17" s="633" t="s">
        <v>290</v>
      </c>
      <c r="B17" s="633"/>
      <c r="C17" s="633"/>
      <c r="D17" s="633"/>
      <c r="E17" s="633"/>
      <c r="F17" s="633"/>
      <c r="G17"/>
      <c r="H17"/>
      <c r="I17"/>
      <c r="J17"/>
      <c r="K17"/>
      <c r="L17"/>
    </row>
    <row r="18" spans="1:12">
      <c r="A18" s="633"/>
      <c r="B18" s="633"/>
      <c r="C18" s="633"/>
      <c r="D18" s="633"/>
      <c r="E18" s="633"/>
      <c r="F18" s="633"/>
      <c r="G18"/>
      <c r="H18"/>
      <c r="I18"/>
      <c r="J18"/>
      <c r="K18"/>
      <c r="L18"/>
    </row>
    <row r="19" spans="1:12">
      <c r="A19" s="246" t="s">
        <v>289</v>
      </c>
      <c r="B19" s="245"/>
      <c r="C19" s="245"/>
      <c r="D19" s="245"/>
      <c r="E19" s="245"/>
      <c r="F19" s="245"/>
      <c r="G19"/>
      <c r="H19"/>
      <c r="I19"/>
      <c r="J19"/>
      <c r="K19"/>
      <c r="L19"/>
    </row>
    <row r="20" spans="1:12">
      <c r="A20" s="633"/>
      <c r="B20" s="633"/>
      <c r="C20" s="633"/>
      <c r="D20" s="633"/>
      <c r="E20" s="633"/>
      <c r="F20" s="633"/>
      <c r="G20"/>
      <c r="H20"/>
      <c r="I20"/>
      <c r="J20"/>
      <c r="K20"/>
      <c r="L20"/>
    </row>
    <row r="21" spans="1:12">
      <c r="A21" s="633"/>
      <c r="B21" s="633"/>
      <c r="C21" s="633"/>
      <c r="D21" s="633"/>
      <c r="E21" s="633"/>
      <c r="F21" s="633"/>
      <c r="G21"/>
      <c r="H21"/>
      <c r="I21"/>
      <c r="J21"/>
      <c r="K21"/>
      <c r="L21"/>
    </row>
    <row r="22" spans="1:12">
      <c r="A22" s="633"/>
      <c r="B22" s="633"/>
      <c r="C22" s="633"/>
      <c r="D22" s="633"/>
      <c r="E22" s="633"/>
      <c r="F22" s="633"/>
      <c r="G22"/>
      <c r="H22"/>
      <c r="I22"/>
      <c r="J22"/>
      <c r="K22"/>
      <c r="L22"/>
    </row>
    <row r="23" spans="1:12">
      <c r="A23" s="245"/>
      <c r="B23" s="245"/>
      <c r="C23" s="245"/>
      <c r="D23" s="245"/>
      <c r="E23" s="245"/>
      <c r="F23" s="245"/>
      <c r="G23"/>
      <c r="H23"/>
      <c r="I23"/>
      <c r="J23"/>
      <c r="K23"/>
      <c r="L23"/>
    </row>
    <row r="24" spans="1:12">
      <c r="A24" s="245"/>
      <c r="B24" s="245"/>
      <c r="C24" s="245"/>
      <c r="D24" s="245"/>
      <c r="E24" s="245"/>
      <c r="F24" s="245"/>
      <c r="G24"/>
      <c r="H24"/>
      <c r="I24"/>
      <c r="J24"/>
      <c r="K24"/>
      <c r="L24"/>
    </row>
    <row r="25" spans="1:12">
      <c r="A25" s="245"/>
      <c r="B25" s="245"/>
      <c r="C25" s="245"/>
      <c r="D25" s="245"/>
      <c r="E25" s="245"/>
      <c r="F25" s="245"/>
      <c r="G25"/>
      <c r="H25"/>
      <c r="I25"/>
      <c r="J25"/>
      <c r="K25"/>
      <c r="L25"/>
    </row>
    <row r="26" spans="1:12">
      <c r="A26" s="245"/>
      <c r="B26" s="245"/>
      <c r="C26" s="245"/>
      <c r="D26" s="245"/>
      <c r="E26" s="245"/>
      <c r="F26" s="245"/>
      <c r="G26"/>
      <c r="H26"/>
      <c r="I26"/>
      <c r="J26"/>
      <c r="K26"/>
      <c r="L26"/>
    </row>
    <row r="27" spans="1:12">
      <c r="A27" s="245"/>
      <c r="B27" s="245"/>
      <c r="C27" s="245"/>
      <c r="D27" s="245"/>
      <c r="E27" s="245"/>
      <c r="F27" s="245"/>
      <c r="G27"/>
      <c r="H27"/>
      <c r="I27"/>
      <c r="J27"/>
      <c r="K27"/>
      <c r="L27"/>
    </row>
    <row r="28" spans="1:12">
      <c r="A28" s="245"/>
      <c r="B28" s="245"/>
      <c r="C28" s="245"/>
      <c r="D28" s="245"/>
      <c r="E28" s="245"/>
      <c r="F28" s="245"/>
      <c r="G28"/>
      <c r="H28"/>
      <c r="I28"/>
      <c r="J28"/>
      <c r="K28"/>
      <c r="L28"/>
    </row>
    <row r="29" spans="1:12">
      <c r="A29" s="245"/>
      <c r="B29" s="245"/>
      <c r="C29" s="245"/>
      <c r="D29" s="245"/>
      <c r="E29" s="245"/>
      <c r="F29" s="245"/>
      <c r="G29"/>
      <c r="H29"/>
      <c r="I29"/>
      <c r="J29"/>
      <c r="K29"/>
      <c r="L29"/>
    </row>
    <row r="30" spans="1:12">
      <c r="A30" s="245"/>
      <c r="B30" s="245"/>
      <c r="C30" s="245"/>
      <c r="D30" s="245"/>
      <c r="E30" s="245"/>
      <c r="F30" s="245"/>
      <c r="G30"/>
      <c r="H30"/>
      <c r="I30"/>
      <c r="J30"/>
      <c r="K30"/>
      <c r="L30"/>
    </row>
    <row r="31" spans="1:12">
      <c r="A31" s="245"/>
      <c r="B31" s="245"/>
      <c r="C31" s="245"/>
      <c r="D31" s="245"/>
      <c r="E31" s="245"/>
      <c r="F31" s="245"/>
    </row>
    <row r="32" spans="1:12">
      <c r="A32" s="245"/>
      <c r="B32" s="245"/>
      <c r="C32" s="245"/>
      <c r="D32" s="245"/>
      <c r="E32" s="245"/>
      <c r="F32" s="245"/>
    </row>
    <row r="33" spans="1:6">
      <c r="A33" s="245"/>
      <c r="B33" s="245"/>
      <c r="C33" s="245"/>
      <c r="D33" s="245"/>
      <c r="E33" s="245"/>
      <c r="F33" s="245"/>
    </row>
    <row r="34" spans="1:6">
      <c r="A34" s="245"/>
      <c r="B34" s="245"/>
      <c r="C34" s="245"/>
      <c r="D34" s="245"/>
      <c r="E34" s="245"/>
      <c r="F34" s="245"/>
    </row>
    <row r="35" spans="1:6">
      <c r="A35" s="245"/>
      <c r="B35" s="245"/>
      <c r="C35" s="245"/>
      <c r="D35" s="245"/>
      <c r="E35" s="245"/>
      <c r="F35" s="245"/>
    </row>
    <row r="36" spans="1:6">
      <c r="A36" s="245"/>
      <c r="B36" s="245"/>
      <c r="C36" s="245"/>
      <c r="D36" s="245"/>
      <c r="E36" s="245"/>
      <c r="F36" s="245"/>
    </row>
    <row r="37" spans="1:6">
      <c r="A37" s="245"/>
      <c r="B37" s="245"/>
      <c r="C37" s="245"/>
      <c r="D37" s="245"/>
      <c r="E37" s="245"/>
      <c r="F37" s="245"/>
    </row>
    <row r="38" spans="1:6">
      <c r="A38" s="245"/>
      <c r="B38" s="245"/>
      <c r="C38" s="245"/>
      <c r="D38" s="245"/>
      <c r="E38" s="245"/>
      <c r="F38" s="245"/>
    </row>
    <row r="39" spans="1:6">
      <c r="A39" s="245"/>
      <c r="B39" s="245"/>
      <c r="C39" s="245"/>
      <c r="D39" s="245"/>
      <c r="E39" s="245"/>
      <c r="F39" s="245"/>
    </row>
    <row r="40" spans="1:6">
      <c r="A40" s="245"/>
      <c r="B40" s="245"/>
      <c r="C40" s="245"/>
      <c r="D40" s="245"/>
      <c r="E40" s="245"/>
      <c r="F40" s="245"/>
    </row>
    <row r="41" spans="1:6">
      <c r="A41" s="245"/>
      <c r="B41" s="245"/>
      <c r="C41" s="245"/>
      <c r="D41" s="245"/>
      <c r="E41" s="245"/>
      <c r="F41" s="245"/>
    </row>
    <row r="42" spans="1:6">
      <c r="A42" s="245"/>
      <c r="B42" s="245"/>
      <c r="C42" s="245"/>
      <c r="D42" s="245"/>
      <c r="E42" s="245"/>
      <c r="F42" s="245"/>
    </row>
    <row r="43" spans="1:6">
      <c r="A43" s="245"/>
      <c r="B43" s="245"/>
      <c r="C43" s="245"/>
      <c r="D43" s="245"/>
      <c r="E43" s="245"/>
      <c r="F43" s="245"/>
    </row>
    <row r="44" spans="1:6">
      <c r="A44" s="245"/>
      <c r="B44" s="245"/>
      <c r="C44" s="245"/>
      <c r="D44" s="245"/>
      <c r="E44" s="245"/>
      <c r="F44" s="245"/>
    </row>
    <row r="45" spans="1:6">
      <c r="A45" s="245"/>
      <c r="B45" s="245"/>
      <c r="C45" s="245"/>
      <c r="D45" s="245"/>
      <c r="E45" s="245"/>
      <c r="F45" s="245"/>
    </row>
    <row r="46" spans="1:6">
      <c r="A46" s="245"/>
      <c r="B46" s="245"/>
      <c r="C46" s="245"/>
      <c r="D46" s="245"/>
      <c r="E46" s="245"/>
      <c r="F46" s="245"/>
    </row>
    <row r="47" spans="1:6">
      <c r="A47" s="245"/>
      <c r="B47" s="245"/>
      <c r="C47" s="245"/>
      <c r="D47" s="245"/>
      <c r="E47" s="245"/>
      <c r="F47" s="245"/>
    </row>
    <row r="48" spans="1:6">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sheetData>
  <mergeCells count="5">
    <mergeCell ref="A17:F18"/>
    <mergeCell ref="A4:F7"/>
    <mergeCell ref="A20:F22"/>
    <mergeCell ref="A11:F16"/>
    <mergeCell ref="A8:F10"/>
  </mergeCells>
  <pageMargins left="0.70866141732283472" right="0.70866141732283472" top="0.74803149606299213" bottom="0.74803149606299213" header="0.31496062992125984" footer="0.31496062992125984"/>
  <pageSetup paperSize="9" scale="97" firstPageNumber="14"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71"/>
  <sheetViews>
    <sheetView showGridLines="0" zoomScaleNormal="100" zoomScaleSheetLayoutView="100" workbookViewId="0"/>
  </sheetViews>
  <sheetFormatPr defaultRowHeight="15"/>
  <cols>
    <col min="1" max="1" width="38" style="250" customWidth="1"/>
    <col min="2" max="3" width="10" style="250" customWidth="1"/>
    <col min="4" max="16384" width="9.140625" style="250"/>
  </cols>
  <sheetData>
    <row r="1" spans="1:6" s="247" customFormat="1">
      <c r="A1" s="1" t="s">
        <v>727</v>
      </c>
      <c r="B1"/>
      <c r="C1"/>
    </row>
    <row r="2" spans="1:6" s="247" customFormat="1">
      <c r="A2"/>
      <c r="B2"/>
      <c r="C2"/>
    </row>
    <row r="3" spans="1:6" ht="20.25" customHeight="1" thickBot="1">
      <c r="A3" s="347" t="s">
        <v>321</v>
      </c>
      <c r="B3" s="362">
        <v>2015</v>
      </c>
      <c r="C3" s="362">
        <v>2014</v>
      </c>
      <c r="D3" s="362">
        <v>2013</v>
      </c>
    </row>
    <row r="4" spans="1:6" s="247" customFormat="1" ht="15.75" customHeight="1" thickTop="1">
      <c r="A4" s="357" t="s">
        <v>374</v>
      </c>
      <c r="B4" s="358">
        <v>982348</v>
      </c>
      <c r="C4" s="358">
        <v>912303</v>
      </c>
      <c r="D4" s="358">
        <v>921079</v>
      </c>
    </row>
    <row r="5" spans="1:6" customFormat="1" ht="15.75" customHeight="1">
      <c r="A5" s="357" t="s">
        <v>375</v>
      </c>
      <c r="B5" s="358">
        <v>3789</v>
      </c>
      <c r="C5" s="358">
        <v>1348</v>
      </c>
      <c r="D5" s="358">
        <v>1929</v>
      </c>
      <c r="E5" s="250"/>
      <c r="F5" s="279"/>
    </row>
    <row r="6" spans="1:6" customFormat="1" ht="15.75" customHeight="1">
      <c r="A6" s="357" t="s">
        <v>376</v>
      </c>
      <c r="B6" s="358">
        <v>16287</v>
      </c>
      <c r="C6" s="358">
        <v>10044</v>
      </c>
      <c r="D6" s="358">
        <v>10381</v>
      </c>
      <c r="E6" s="250"/>
      <c r="F6" s="279"/>
    </row>
    <row r="7" spans="1:6" customFormat="1" ht="15.75" customHeight="1">
      <c r="A7" s="357" t="s">
        <v>377</v>
      </c>
      <c r="B7" s="359">
        <v>127675</v>
      </c>
      <c r="C7" s="359">
        <v>59921.659861554755</v>
      </c>
      <c r="D7" s="360">
        <v>25199</v>
      </c>
      <c r="E7" s="250"/>
      <c r="F7" s="279"/>
    </row>
    <row r="8" spans="1:6" customFormat="1" ht="15.75" customHeight="1">
      <c r="A8" s="366" t="s">
        <v>378</v>
      </c>
      <c r="B8" s="361">
        <v>1130099</v>
      </c>
      <c r="C8" s="361">
        <v>983616.65986155474</v>
      </c>
      <c r="D8" s="361">
        <v>958588</v>
      </c>
      <c r="E8" s="250"/>
      <c r="F8" s="279"/>
    </row>
    <row r="9" spans="1:6" customFormat="1" ht="15.75" customHeight="1">
      <c r="A9" s="366" t="s">
        <v>323</v>
      </c>
      <c r="B9" s="282">
        <v>189253</v>
      </c>
      <c r="C9" s="282">
        <v>151850</v>
      </c>
      <c r="D9" s="282">
        <v>138627</v>
      </c>
      <c r="E9" s="250"/>
      <c r="F9" s="279"/>
    </row>
    <row r="10" spans="1:6" customFormat="1" ht="15.75" customHeight="1">
      <c r="A10" s="364" t="s">
        <v>379</v>
      </c>
      <c r="B10" s="365">
        <v>0.16746585918578816</v>
      </c>
      <c r="C10" s="365">
        <v>0.15437924772580924</v>
      </c>
      <c r="D10" s="365">
        <v>0.14461583078444545</v>
      </c>
      <c r="E10" s="250"/>
      <c r="F10" s="279"/>
    </row>
    <row r="11" spans="1:6">
      <c r="A11" s="265"/>
      <c r="B11" s="260"/>
      <c r="C11" s="260"/>
    </row>
    <row r="12" spans="1:6">
      <c r="A12" s="265"/>
      <c r="B12" s="260"/>
      <c r="C12" s="260"/>
    </row>
    <row r="13" spans="1:6">
      <c r="A13" s="265"/>
      <c r="B13" s="262"/>
      <c r="C13" s="262"/>
    </row>
    <row r="14" spans="1:6">
      <c r="A14" s="246"/>
      <c r="B14" s="260"/>
      <c r="C14" s="260"/>
    </row>
    <row r="15" spans="1:6">
      <c r="A15" s="251"/>
      <c r="B15" s="260"/>
      <c r="C15" s="260"/>
    </row>
    <row r="16" spans="1:6">
      <c r="A16" s="265"/>
      <c r="B16" s="260"/>
      <c r="C16" s="260"/>
    </row>
    <row r="17" spans="1:3">
      <c r="A17" s="265"/>
      <c r="B17" s="260"/>
      <c r="C17" s="260"/>
    </row>
    <row r="18" spans="1:3">
      <c r="A18" s="265"/>
      <c r="B18" s="260"/>
      <c r="C18" s="260"/>
    </row>
    <row r="19" spans="1:3">
      <c r="A19" s="265"/>
      <c r="B19" s="260"/>
      <c r="C19" s="260"/>
    </row>
    <row r="20" spans="1:3">
      <c r="A20" s="265"/>
      <c r="B20" s="260"/>
      <c r="C20" s="260"/>
    </row>
    <row r="21" spans="1:3">
      <c r="A21" s="265"/>
      <c r="B21" s="260"/>
      <c r="C21" s="260"/>
    </row>
    <row r="22" spans="1:3">
      <c r="A22" s="246"/>
      <c r="B22" s="260"/>
      <c r="C22" s="260"/>
    </row>
    <row r="23" spans="1:3">
      <c r="A23" s="251"/>
      <c r="B23" s="259"/>
      <c r="C23" s="259"/>
    </row>
    <row r="24" spans="1:3">
      <c r="A24" s="265"/>
      <c r="B24" s="260"/>
      <c r="C24" s="260"/>
    </row>
    <row r="25" spans="1:3">
      <c r="A25" s="261"/>
      <c r="B25" s="259"/>
      <c r="C25" s="259"/>
    </row>
    <row r="26" spans="1:3">
      <c r="A26" s="251"/>
      <c r="B26" s="259"/>
      <c r="C26" s="259"/>
    </row>
    <row r="27" spans="1:3">
      <c r="A27" s="265"/>
      <c r="B27" s="260"/>
      <c r="C27" s="260"/>
    </row>
    <row r="28" spans="1:3">
      <c r="A28" s="265"/>
      <c r="B28" s="260"/>
      <c r="C28" s="260"/>
    </row>
    <row r="29" spans="1:3">
      <c r="A29" s="265"/>
      <c r="B29" s="260"/>
      <c r="C29" s="260"/>
    </row>
    <row r="30" spans="1:3">
      <c r="A30" s="265"/>
      <c r="B30" s="260"/>
      <c r="C30" s="260"/>
    </row>
    <row r="31" spans="1:3">
      <c r="A31" s="265"/>
      <c r="B31" s="260"/>
      <c r="C31" s="260"/>
    </row>
    <row r="32" spans="1:3">
      <c r="A32" s="245"/>
      <c r="B32" s="259"/>
      <c r="C32" s="259"/>
    </row>
    <row r="33" spans="1:3">
      <c r="A33" s="251"/>
      <c r="B33" s="258"/>
      <c r="C33" s="258"/>
    </row>
    <row r="34" spans="1:3">
      <c r="A34" s="265"/>
      <c r="B34" s="260"/>
      <c r="C34" s="260"/>
    </row>
    <row r="35" spans="1:3">
      <c r="A35" s="265"/>
      <c r="B35" s="260"/>
      <c r="C35" s="260"/>
    </row>
    <row r="36" spans="1:3">
      <c r="A36" s="265"/>
      <c r="B36" s="260"/>
      <c r="C36" s="260"/>
    </row>
    <row r="37" spans="1:3">
      <c r="A37" s="265"/>
      <c r="B37" s="260"/>
      <c r="C37" s="260"/>
    </row>
    <row r="38" spans="1:3">
      <c r="A38" s="245"/>
      <c r="B38" s="245"/>
      <c r="C38" s="245"/>
    </row>
    <row r="39" spans="1:3">
      <c r="A39" s="266"/>
      <c r="B39" s="245"/>
      <c r="C39" s="245"/>
    </row>
    <row r="40" spans="1:3">
      <c r="A40" s="245"/>
      <c r="B40" s="245"/>
      <c r="C40" s="245"/>
    </row>
    <row r="41" spans="1:3">
      <c r="A41" s="245"/>
      <c r="B41" s="245"/>
      <c r="C41" s="245"/>
    </row>
    <row r="42" spans="1:3">
      <c r="A42" s="245"/>
      <c r="B42" s="245"/>
      <c r="C42" s="245"/>
    </row>
    <row r="43" spans="1:3">
      <c r="A43" s="245"/>
      <c r="B43" s="245"/>
      <c r="C43" s="245"/>
    </row>
    <row r="44" spans="1:3">
      <c r="A44" s="245"/>
      <c r="B44" s="245"/>
      <c r="C44" s="245"/>
    </row>
    <row r="45" spans="1:3">
      <c r="A45" s="245"/>
      <c r="B45" s="245"/>
      <c r="C45" s="245"/>
    </row>
    <row r="46" spans="1:3">
      <c r="A46" s="245"/>
      <c r="B46" s="245"/>
      <c r="C46" s="245"/>
    </row>
    <row r="47" spans="1:3">
      <c r="A47" s="245"/>
      <c r="B47" s="245"/>
      <c r="C47" s="245"/>
    </row>
    <row r="48" spans="1:3">
      <c r="A48" s="245"/>
      <c r="B48" s="245"/>
      <c r="C48" s="245"/>
    </row>
    <row r="49" spans="1:3">
      <c r="A49" s="245"/>
      <c r="B49" s="245"/>
      <c r="C49" s="245"/>
    </row>
    <row r="50" spans="1:3">
      <c r="A50" s="245"/>
      <c r="B50" s="245"/>
      <c r="C50" s="245"/>
    </row>
    <row r="51" spans="1:3">
      <c r="A51" s="245"/>
      <c r="B51" s="245"/>
      <c r="C51" s="245"/>
    </row>
    <row r="52" spans="1:3">
      <c r="A52" s="245"/>
      <c r="B52" s="245"/>
      <c r="C52" s="245"/>
    </row>
    <row r="53" spans="1:3">
      <c r="A53" s="245"/>
      <c r="B53" s="245"/>
      <c r="C53" s="245"/>
    </row>
    <row r="54" spans="1:3">
      <c r="A54" s="245"/>
      <c r="B54" s="245"/>
      <c r="C54" s="245"/>
    </row>
    <row r="55" spans="1:3">
      <c r="A55" s="245"/>
      <c r="B55" s="245"/>
      <c r="C55" s="245"/>
    </row>
    <row r="56" spans="1:3">
      <c r="A56" s="245"/>
      <c r="B56" s="245"/>
      <c r="C56" s="245"/>
    </row>
    <row r="57" spans="1:3">
      <c r="A57" s="245"/>
      <c r="B57" s="245"/>
      <c r="C57" s="245"/>
    </row>
    <row r="58" spans="1:3">
      <c r="A58" s="245"/>
      <c r="B58" s="245"/>
      <c r="C58" s="245"/>
    </row>
    <row r="59" spans="1:3">
      <c r="A59" s="245"/>
      <c r="B59" s="245"/>
      <c r="C59" s="245"/>
    </row>
    <row r="60" spans="1:3">
      <c r="A60" s="245"/>
      <c r="B60" s="245"/>
      <c r="C60" s="245"/>
    </row>
    <row r="61" spans="1:3">
      <c r="A61" s="245"/>
      <c r="B61" s="245"/>
      <c r="C61" s="245"/>
    </row>
    <row r="62" spans="1:3">
      <c r="A62" s="245"/>
      <c r="B62" s="245"/>
      <c r="C62" s="245"/>
    </row>
    <row r="63" spans="1:3">
      <c r="A63" s="245"/>
      <c r="B63" s="245"/>
      <c r="C63" s="245"/>
    </row>
    <row r="64" spans="1:3">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71"/>
  <sheetViews>
    <sheetView showGridLines="0" zoomScaleNormal="100" zoomScaleSheetLayoutView="100" workbookViewId="0">
      <selection sqref="A1:F1"/>
    </sheetView>
  </sheetViews>
  <sheetFormatPr defaultRowHeight="15"/>
  <cols>
    <col min="1" max="1" width="38" style="250" customWidth="1"/>
    <col min="2" max="3" width="11.5703125" style="250" customWidth="1"/>
    <col min="4" max="4" width="4.85546875" style="250" customWidth="1"/>
    <col min="5" max="6" width="11.5703125" style="250" customWidth="1"/>
    <col min="7" max="16384" width="9.140625" style="250"/>
  </cols>
  <sheetData>
    <row r="1" spans="1:9" s="247" customFormat="1" ht="12.75">
      <c r="A1" s="638" t="s">
        <v>380</v>
      </c>
      <c r="B1" s="638"/>
      <c r="C1" s="638"/>
      <c r="D1" s="638"/>
      <c r="E1" s="638"/>
      <c r="F1" s="638"/>
    </row>
    <row r="2" spans="1:9" s="247" customFormat="1">
      <c r="A2"/>
      <c r="B2"/>
      <c r="C2"/>
    </row>
    <row r="3" spans="1:9" ht="18.75" customHeight="1">
      <c r="A3" s="367"/>
      <c r="B3" s="639">
        <v>2015</v>
      </c>
      <c r="C3" s="639"/>
      <c r="D3" s="368"/>
      <c r="E3" s="639">
        <v>2014</v>
      </c>
      <c r="F3" s="639"/>
    </row>
    <row r="4" spans="1:9" s="247" customFormat="1" ht="18.75" customHeight="1" thickBot="1">
      <c r="A4" s="375" t="s">
        <v>381</v>
      </c>
      <c r="B4" s="376" t="s">
        <v>382</v>
      </c>
      <c r="C4" s="376" t="s">
        <v>383</v>
      </c>
      <c r="D4" s="376"/>
      <c r="E4" s="376" t="s">
        <v>382</v>
      </c>
      <c r="F4" s="376" t="s">
        <v>383</v>
      </c>
    </row>
    <row r="5" spans="1:9" customFormat="1" ht="15.75" customHeight="1" thickTop="1">
      <c r="A5" s="370" t="s">
        <v>384</v>
      </c>
      <c r="B5" s="371"/>
      <c r="C5" s="371"/>
      <c r="D5" s="371"/>
      <c r="E5" s="371"/>
      <c r="F5" s="371"/>
      <c r="G5" s="250"/>
      <c r="H5" s="250"/>
      <c r="I5" s="279"/>
    </row>
    <row r="6" spans="1:9" customFormat="1" ht="15.75" customHeight="1">
      <c r="A6" s="313" t="s">
        <v>277</v>
      </c>
      <c r="B6" s="252">
        <v>48102</v>
      </c>
      <c r="C6" s="252">
        <v>54539</v>
      </c>
      <c r="D6" s="252"/>
      <c r="E6" s="252">
        <v>21063</v>
      </c>
      <c r="F6" s="252">
        <v>22626</v>
      </c>
      <c r="G6" s="250"/>
      <c r="H6" s="250"/>
      <c r="I6" s="279"/>
    </row>
    <row r="7" spans="1:9" customFormat="1" ht="15.75" customHeight="1">
      <c r="A7" s="313" t="s">
        <v>18</v>
      </c>
      <c r="B7" s="252">
        <v>87491</v>
      </c>
      <c r="C7" s="252">
        <v>102569</v>
      </c>
      <c r="D7" s="252"/>
      <c r="E7" s="252">
        <v>108792</v>
      </c>
      <c r="F7" s="252">
        <v>113102</v>
      </c>
      <c r="G7" s="250"/>
      <c r="H7" s="250"/>
      <c r="I7" s="279"/>
    </row>
    <row r="8" spans="1:9" customFormat="1" ht="15.75" customHeight="1">
      <c r="A8" s="313" t="s">
        <v>19</v>
      </c>
      <c r="B8" s="252">
        <v>680350</v>
      </c>
      <c r="C8" s="252">
        <v>668844</v>
      </c>
      <c r="D8" s="252"/>
      <c r="E8" s="252">
        <v>647508</v>
      </c>
      <c r="F8" s="252">
        <v>644883</v>
      </c>
      <c r="G8" s="250"/>
      <c r="H8" s="250"/>
      <c r="I8" s="279"/>
    </row>
    <row r="9" spans="1:9" customFormat="1" ht="15.75" customHeight="1">
      <c r="A9" s="313" t="s">
        <v>385</v>
      </c>
      <c r="B9" s="252">
        <v>78794</v>
      </c>
      <c r="C9" s="252">
        <v>70746</v>
      </c>
      <c r="D9" s="252"/>
      <c r="E9" s="252">
        <v>66466</v>
      </c>
      <c r="F9" s="252">
        <v>67562</v>
      </c>
      <c r="G9" s="250"/>
      <c r="H9" s="250"/>
      <c r="I9" s="279"/>
    </row>
    <row r="10" spans="1:9" customFormat="1" ht="15.75" customHeight="1">
      <c r="A10" s="313" t="s">
        <v>371</v>
      </c>
      <c r="B10" s="252">
        <v>6457</v>
      </c>
      <c r="C10" s="252">
        <v>3150</v>
      </c>
      <c r="D10" s="252"/>
      <c r="E10" s="252">
        <v>2949</v>
      </c>
      <c r="F10" s="252">
        <v>1648</v>
      </c>
      <c r="G10" s="250"/>
      <c r="H10" s="250"/>
      <c r="I10" s="279"/>
    </row>
    <row r="11" spans="1:9" ht="15.75" customHeight="1">
      <c r="A11" s="313" t="s">
        <v>386</v>
      </c>
      <c r="B11" s="252">
        <v>1519</v>
      </c>
      <c r="C11" s="252">
        <v>2440</v>
      </c>
      <c r="D11" s="252"/>
      <c r="E11" s="252">
        <v>3212</v>
      </c>
      <c r="F11" s="252">
        <v>2068</v>
      </c>
    </row>
    <row r="12" spans="1:9" ht="15.75" customHeight="1">
      <c r="A12" s="313" t="s">
        <v>387</v>
      </c>
      <c r="B12" s="252">
        <v>4581</v>
      </c>
      <c r="C12" s="267">
        <v>8339</v>
      </c>
      <c r="D12" s="267"/>
      <c r="E12" s="252">
        <v>3514</v>
      </c>
      <c r="F12" s="267">
        <v>5263</v>
      </c>
    </row>
    <row r="13" spans="1:9" ht="15.75" customHeight="1">
      <c r="A13" s="100" t="s">
        <v>388</v>
      </c>
      <c r="B13" s="372">
        <v>907294</v>
      </c>
      <c r="C13" s="373">
        <v>910626</v>
      </c>
      <c r="D13" s="373"/>
      <c r="E13" s="372">
        <v>853504</v>
      </c>
      <c r="F13" s="373">
        <v>857152</v>
      </c>
    </row>
    <row r="14" spans="1:9" ht="15.75" customHeight="1">
      <c r="A14" s="247" t="s">
        <v>389</v>
      </c>
      <c r="B14" s="374"/>
      <c r="C14" s="252"/>
      <c r="D14" s="252"/>
      <c r="E14" s="374"/>
      <c r="F14" s="252"/>
    </row>
    <row r="15" spans="1:9" ht="15.75" customHeight="1">
      <c r="A15" s="313" t="s">
        <v>390</v>
      </c>
      <c r="B15" s="374">
        <v>19162</v>
      </c>
      <c r="C15" s="252">
        <v>15080</v>
      </c>
      <c r="D15" s="252"/>
      <c r="E15" s="374">
        <v>9542</v>
      </c>
      <c r="F15" s="252">
        <v>10024</v>
      </c>
    </row>
    <row r="16" spans="1:9" ht="15.75" customHeight="1">
      <c r="A16" s="313" t="s">
        <v>391</v>
      </c>
      <c r="B16" s="374">
        <v>42100</v>
      </c>
      <c r="C16" s="252">
        <v>40105</v>
      </c>
      <c r="D16" s="252"/>
      <c r="E16" s="374">
        <v>38890</v>
      </c>
      <c r="F16" s="252">
        <v>38538</v>
      </c>
    </row>
    <row r="17" spans="1:6" ht="15.75" customHeight="1">
      <c r="A17" s="313" t="s">
        <v>392</v>
      </c>
      <c r="B17" s="374">
        <v>126068</v>
      </c>
      <c r="C17" s="252">
        <v>91801</v>
      </c>
      <c r="D17" s="252"/>
      <c r="E17" s="374">
        <v>56363</v>
      </c>
      <c r="F17" s="252">
        <v>66918</v>
      </c>
    </row>
    <row r="18" spans="1:6" ht="15.75" customHeight="1">
      <c r="A18" s="100" t="s">
        <v>393</v>
      </c>
      <c r="B18" s="372">
        <v>187330</v>
      </c>
      <c r="C18" s="373">
        <v>146985</v>
      </c>
      <c r="D18" s="373"/>
      <c r="E18" s="372">
        <v>104795</v>
      </c>
      <c r="F18" s="373">
        <v>115480</v>
      </c>
    </row>
    <row r="19" spans="1:6" ht="15.75" customHeight="1">
      <c r="A19" s="100" t="s">
        <v>394</v>
      </c>
      <c r="B19" s="372">
        <v>1094624</v>
      </c>
      <c r="C19" s="373">
        <v>1057611</v>
      </c>
      <c r="D19" s="373"/>
      <c r="E19" s="372">
        <v>958299</v>
      </c>
      <c r="F19" s="373">
        <v>972632</v>
      </c>
    </row>
    <row r="20" spans="1:6" ht="15.75" customHeight="1">
      <c r="A20" s="265"/>
      <c r="B20" s="260"/>
      <c r="C20" s="260"/>
    </row>
    <row r="21" spans="1:6">
      <c r="A21" s="265"/>
      <c r="B21" s="260"/>
      <c r="C21" s="260"/>
    </row>
    <row r="22" spans="1:6">
      <c r="A22" s="246"/>
      <c r="B22" s="260"/>
      <c r="C22" s="260"/>
    </row>
    <row r="23" spans="1:6">
      <c r="A23" s="251"/>
      <c r="B23" s="259"/>
      <c r="C23" s="259"/>
    </row>
    <row r="24" spans="1:6">
      <c r="A24" s="265"/>
      <c r="B24" s="260"/>
      <c r="C24" s="260"/>
    </row>
    <row r="25" spans="1:6">
      <c r="A25" s="261"/>
      <c r="B25" s="259"/>
      <c r="C25" s="259"/>
    </row>
    <row r="26" spans="1:6">
      <c r="A26" s="251"/>
      <c r="B26" s="259"/>
      <c r="C26" s="259"/>
    </row>
    <row r="27" spans="1:6">
      <c r="A27" s="265"/>
      <c r="B27" s="260"/>
      <c r="C27" s="260"/>
    </row>
    <row r="28" spans="1:6">
      <c r="A28" s="265"/>
      <c r="B28" s="260"/>
      <c r="C28" s="260"/>
    </row>
    <row r="29" spans="1:6">
      <c r="A29" s="265"/>
      <c r="B29" s="260"/>
      <c r="C29" s="260"/>
    </row>
    <row r="30" spans="1:6">
      <c r="A30" s="265"/>
      <c r="B30" s="260"/>
      <c r="C30" s="260"/>
    </row>
    <row r="31" spans="1:6">
      <c r="A31" s="265"/>
      <c r="B31" s="260"/>
      <c r="C31" s="260"/>
    </row>
    <row r="32" spans="1:6">
      <c r="A32" s="245"/>
      <c r="B32" s="259"/>
      <c r="C32" s="259"/>
    </row>
    <row r="33" spans="1:3">
      <c r="A33" s="251"/>
      <c r="B33" s="258"/>
      <c r="C33" s="258"/>
    </row>
    <row r="34" spans="1:3">
      <c r="A34" s="265"/>
      <c r="B34" s="260"/>
      <c r="C34" s="260"/>
    </row>
    <row r="35" spans="1:3">
      <c r="A35" s="265"/>
      <c r="B35" s="260"/>
      <c r="C35" s="260"/>
    </row>
    <row r="36" spans="1:3">
      <c r="A36" s="265"/>
      <c r="B36" s="260"/>
      <c r="C36" s="260"/>
    </row>
    <row r="37" spans="1:3">
      <c r="A37" s="265"/>
      <c r="B37" s="260"/>
      <c r="C37" s="260"/>
    </row>
    <row r="38" spans="1:3">
      <c r="A38" s="245"/>
      <c r="B38" s="245"/>
      <c r="C38" s="245"/>
    </row>
    <row r="39" spans="1:3">
      <c r="A39" s="266"/>
      <c r="B39" s="245"/>
      <c r="C39" s="245"/>
    </row>
    <row r="40" spans="1:3">
      <c r="A40" s="245"/>
      <c r="B40" s="245"/>
      <c r="C40" s="245"/>
    </row>
    <row r="41" spans="1:3">
      <c r="A41" s="245"/>
      <c r="B41" s="245"/>
      <c r="C41" s="245"/>
    </row>
    <row r="42" spans="1:3">
      <c r="A42" s="245"/>
      <c r="B42" s="245"/>
      <c r="C42" s="245"/>
    </row>
    <row r="43" spans="1:3">
      <c r="A43" s="245"/>
      <c r="B43" s="245"/>
      <c r="C43" s="245"/>
    </row>
    <row r="44" spans="1:3">
      <c r="A44" s="245"/>
      <c r="B44" s="245"/>
      <c r="C44" s="245"/>
    </row>
    <row r="45" spans="1:3">
      <c r="A45" s="245"/>
      <c r="B45" s="245"/>
      <c r="C45" s="245"/>
    </row>
    <row r="46" spans="1:3">
      <c r="A46" s="245"/>
      <c r="B46" s="245"/>
      <c r="C46" s="245"/>
    </row>
    <row r="47" spans="1:3">
      <c r="A47" s="245"/>
      <c r="B47" s="245"/>
      <c r="C47" s="245"/>
    </row>
    <row r="48" spans="1:3">
      <c r="A48" s="245"/>
      <c r="B48" s="245"/>
      <c r="C48" s="245"/>
    </row>
    <row r="49" spans="1:3">
      <c r="A49" s="245"/>
      <c r="B49" s="245"/>
      <c r="C49" s="245"/>
    </row>
    <row r="50" spans="1:3">
      <c r="A50" s="245"/>
      <c r="B50" s="245"/>
      <c r="C50" s="245"/>
    </row>
    <row r="51" spans="1:3">
      <c r="A51" s="245"/>
      <c r="B51" s="245"/>
      <c r="C51" s="245"/>
    </row>
    <row r="52" spans="1:3">
      <c r="A52" s="245"/>
      <c r="B52" s="245"/>
      <c r="C52" s="245"/>
    </row>
    <row r="53" spans="1:3">
      <c r="A53" s="245"/>
      <c r="B53" s="245"/>
      <c r="C53" s="245"/>
    </row>
    <row r="54" spans="1:3">
      <c r="A54" s="245"/>
      <c r="B54" s="245"/>
      <c r="C54" s="245"/>
    </row>
    <row r="55" spans="1:3">
      <c r="A55" s="245"/>
      <c r="B55" s="245"/>
      <c r="C55" s="245"/>
    </row>
    <row r="56" spans="1:3">
      <c r="A56" s="245"/>
      <c r="B56" s="245"/>
      <c r="C56" s="245"/>
    </row>
    <row r="57" spans="1:3">
      <c r="A57" s="245"/>
      <c r="B57" s="245"/>
      <c r="C57" s="245"/>
    </row>
    <row r="58" spans="1:3">
      <c r="A58" s="245"/>
      <c r="B58" s="245"/>
      <c r="C58" s="245"/>
    </row>
    <row r="59" spans="1:3">
      <c r="A59" s="245"/>
      <c r="B59" s="245"/>
      <c r="C59" s="245"/>
    </row>
    <row r="60" spans="1:3">
      <c r="A60" s="245"/>
      <c r="B60" s="245"/>
      <c r="C60" s="245"/>
    </row>
    <row r="61" spans="1:3">
      <c r="A61" s="245"/>
      <c r="B61" s="245"/>
      <c r="C61" s="245"/>
    </row>
    <row r="62" spans="1:3">
      <c r="A62" s="245"/>
      <c r="B62" s="245"/>
      <c r="C62" s="245"/>
    </row>
    <row r="63" spans="1:3">
      <c r="A63" s="245"/>
      <c r="B63" s="245"/>
      <c r="C63" s="245"/>
    </row>
    <row r="64" spans="1:3">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sheetData>
  <mergeCells count="3">
    <mergeCell ref="A1:F1"/>
    <mergeCell ref="B3:C3"/>
    <mergeCell ref="E3:F3"/>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39"/>
  <sheetViews>
    <sheetView showGridLines="0" zoomScaleNormal="100" zoomScaleSheetLayoutView="100" workbookViewId="0">
      <selection sqref="A1:E1"/>
    </sheetView>
  </sheetViews>
  <sheetFormatPr defaultRowHeight="12.75"/>
  <cols>
    <col min="1" max="1" width="41.28515625" style="247" customWidth="1"/>
    <col min="2" max="2" width="10" style="247" customWidth="1"/>
    <col min="3" max="16384" width="9.140625" style="247"/>
  </cols>
  <sheetData>
    <row r="1" spans="1:8">
      <c r="A1" s="640" t="s">
        <v>395</v>
      </c>
      <c r="B1" s="640"/>
      <c r="C1" s="640"/>
      <c r="D1" s="640"/>
      <c r="E1" s="640"/>
    </row>
    <row r="2" spans="1:8">
      <c r="A2" s="1"/>
      <c r="B2" s="1"/>
    </row>
    <row r="3" spans="1:8" ht="23.25" customHeight="1" thickBot="1">
      <c r="A3" s="384" t="s">
        <v>321</v>
      </c>
      <c r="B3" s="385" t="s">
        <v>686</v>
      </c>
      <c r="C3" s="385" t="s">
        <v>396</v>
      </c>
      <c r="D3" s="385" t="s">
        <v>397</v>
      </c>
      <c r="E3" s="385">
        <v>2012</v>
      </c>
    </row>
    <row r="4" spans="1:8" ht="15.75" customHeight="1" thickTop="1">
      <c r="A4" s="312" t="s">
        <v>398</v>
      </c>
      <c r="B4" s="378">
        <v>48102</v>
      </c>
      <c r="C4" s="378">
        <v>21063</v>
      </c>
      <c r="D4" s="378">
        <v>37999</v>
      </c>
      <c r="E4" s="378">
        <v>29746</v>
      </c>
    </row>
    <row r="5" spans="1:8" s="1" customFormat="1" ht="15.75" customHeight="1">
      <c r="A5" s="434" t="s">
        <v>399</v>
      </c>
      <c r="B5" s="379">
        <v>43181</v>
      </c>
      <c r="C5" s="379">
        <v>6873</v>
      </c>
      <c r="D5" s="379">
        <v>24913</v>
      </c>
      <c r="E5" s="379">
        <v>17514</v>
      </c>
      <c r="F5" s="247"/>
      <c r="G5" s="247"/>
      <c r="H5" s="350"/>
    </row>
    <row r="6" spans="1:8" s="1" customFormat="1" ht="15.75" customHeight="1">
      <c r="A6" s="315" t="s">
        <v>400</v>
      </c>
      <c r="B6" s="378">
        <v>87491</v>
      </c>
      <c r="C6" s="378">
        <v>108792</v>
      </c>
      <c r="D6" s="378">
        <v>102307</v>
      </c>
      <c r="E6" s="378">
        <v>101011</v>
      </c>
      <c r="F6" s="247"/>
      <c r="G6" s="247"/>
      <c r="H6" s="350"/>
    </row>
    <row r="7" spans="1:8" s="1" customFormat="1" ht="15.75" customHeight="1">
      <c r="A7" s="434" t="s">
        <v>401</v>
      </c>
      <c r="B7" s="379">
        <v>74531</v>
      </c>
      <c r="C7" s="379">
        <v>79592</v>
      </c>
      <c r="D7" s="379">
        <v>70671</v>
      </c>
      <c r="E7" s="379">
        <v>84164</v>
      </c>
      <c r="F7" s="247"/>
      <c r="G7" s="247"/>
      <c r="H7" s="350"/>
    </row>
    <row r="8" spans="1:8" s="1" customFormat="1" ht="15.75" customHeight="1">
      <c r="A8" s="434" t="s">
        <v>402</v>
      </c>
      <c r="B8" s="379">
        <v>7976</v>
      </c>
      <c r="C8" s="379">
        <v>23007</v>
      </c>
      <c r="D8" s="379">
        <v>26197</v>
      </c>
      <c r="E8" s="379">
        <v>13763</v>
      </c>
      <c r="F8" s="247"/>
      <c r="G8" s="247"/>
      <c r="H8" s="350"/>
    </row>
    <row r="9" spans="1:8" s="1" customFormat="1" ht="15.75" customHeight="1">
      <c r="A9" s="380" t="s">
        <v>19</v>
      </c>
      <c r="B9" s="381">
        <v>680350</v>
      </c>
      <c r="C9" s="381">
        <v>647508</v>
      </c>
      <c r="D9" s="381">
        <v>635774</v>
      </c>
      <c r="E9" s="381">
        <v>566610</v>
      </c>
      <c r="F9" s="247"/>
      <c r="G9" s="247"/>
      <c r="H9" s="350"/>
    </row>
    <row r="10" spans="1:8" s="1" customFormat="1" ht="15.75" customHeight="1">
      <c r="A10" s="382" t="s">
        <v>80</v>
      </c>
      <c r="B10" s="383">
        <v>815943</v>
      </c>
      <c r="C10" s="383">
        <v>777363</v>
      </c>
      <c r="D10" s="383">
        <v>776080</v>
      </c>
      <c r="E10" s="383">
        <v>697367</v>
      </c>
      <c r="F10" s="247"/>
      <c r="G10" s="247"/>
      <c r="H10" s="350"/>
    </row>
    <row r="11" spans="1:8">
      <c r="A11" s="317"/>
      <c r="B11" s="260"/>
    </row>
    <row r="12" spans="1:8">
      <c r="A12" s="317"/>
      <c r="B12" s="260"/>
    </row>
    <row r="13" spans="1:8">
      <c r="A13" s="317"/>
      <c r="B13" s="262"/>
    </row>
    <row r="14" spans="1:8">
      <c r="B14" s="260"/>
    </row>
    <row r="15" spans="1:8">
      <c r="A15" s="251"/>
      <c r="B15" s="260"/>
    </row>
    <row r="16" spans="1:8">
      <c r="A16" s="317"/>
      <c r="B16" s="260"/>
    </row>
    <row r="17" spans="1:2">
      <c r="A17" s="317"/>
      <c r="B17" s="260"/>
    </row>
    <row r="18" spans="1:2">
      <c r="A18" s="317"/>
      <c r="B18" s="260"/>
    </row>
    <row r="19" spans="1:2">
      <c r="A19" s="317"/>
      <c r="B19" s="260"/>
    </row>
    <row r="20" spans="1:2">
      <c r="A20" s="317"/>
      <c r="B20" s="260"/>
    </row>
    <row r="21" spans="1:2">
      <c r="A21" s="317"/>
      <c r="B21" s="260"/>
    </row>
    <row r="22" spans="1:2">
      <c r="B22" s="260"/>
    </row>
    <row r="23" spans="1:2">
      <c r="A23" s="251"/>
      <c r="B23" s="259"/>
    </row>
    <row r="24" spans="1:2">
      <c r="A24" s="317"/>
      <c r="B24" s="260"/>
    </row>
    <row r="25" spans="1:2">
      <c r="A25" s="354"/>
      <c r="B25" s="259"/>
    </row>
    <row r="26" spans="1:2">
      <c r="A26" s="251"/>
      <c r="B26" s="259"/>
    </row>
    <row r="27" spans="1:2">
      <c r="A27" s="317"/>
      <c r="B27" s="260"/>
    </row>
    <row r="28" spans="1:2">
      <c r="A28" s="317"/>
      <c r="B28" s="260"/>
    </row>
    <row r="29" spans="1:2">
      <c r="A29" s="317"/>
      <c r="B29" s="260"/>
    </row>
    <row r="30" spans="1:2">
      <c r="A30" s="317"/>
      <c r="B30" s="260"/>
    </row>
    <row r="31" spans="1:2">
      <c r="A31" s="317"/>
      <c r="B31" s="260"/>
    </row>
    <row r="32" spans="1:2">
      <c r="B32" s="259"/>
    </row>
    <row r="33" spans="1:2">
      <c r="A33" s="251"/>
      <c r="B33" s="257"/>
    </row>
    <row r="34" spans="1:2">
      <c r="A34" s="317"/>
      <c r="B34" s="260"/>
    </row>
    <row r="35" spans="1:2">
      <c r="A35" s="317"/>
      <c r="B35" s="260"/>
    </row>
    <row r="36" spans="1:2">
      <c r="A36" s="317"/>
      <c r="B36" s="260"/>
    </row>
    <row r="37" spans="1:2">
      <c r="A37" s="317"/>
      <c r="B37" s="260"/>
    </row>
    <row r="39" spans="1:2">
      <c r="A39" s="317"/>
    </row>
  </sheetData>
  <mergeCells count="1">
    <mergeCell ref="A1:E1"/>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38"/>
  <sheetViews>
    <sheetView showGridLines="0" zoomScaleNormal="100" zoomScaleSheetLayoutView="100" workbookViewId="0">
      <selection activeCell="M30" sqref="M30"/>
    </sheetView>
  </sheetViews>
  <sheetFormatPr defaultRowHeight="12.75"/>
  <cols>
    <col min="1" max="1" width="38.5703125" style="247" customWidth="1"/>
    <col min="2" max="3" width="9.28515625" style="247" customWidth="1"/>
    <col min="4" max="4" width="1.42578125" style="247" customWidth="1"/>
    <col min="5" max="6" width="9.28515625" style="247" customWidth="1"/>
    <col min="7" max="7" width="1.42578125" style="247" customWidth="1"/>
    <col min="8" max="9" width="9.28515625" style="247" customWidth="1"/>
    <col min="10" max="16384" width="9.140625" style="247"/>
  </cols>
  <sheetData>
    <row r="1" spans="1:12">
      <c r="A1" s="640" t="s">
        <v>403</v>
      </c>
      <c r="B1" s="640"/>
      <c r="C1" s="640"/>
      <c r="D1" s="640"/>
      <c r="E1" s="640"/>
      <c r="F1" s="640"/>
      <c r="G1" s="640"/>
      <c r="H1" s="640"/>
      <c r="I1" s="640"/>
    </row>
    <row r="2" spans="1:12">
      <c r="A2" s="1"/>
      <c r="B2" s="1"/>
      <c r="C2" s="1"/>
    </row>
    <row r="3" spans="1:12" ht="19.5" customHeight="1">
      <c r="A3" s="386" t="s">
        <v>321</v>
      </c>
      <c r="B3" s="641" t="s">
        <v>23</v>
      </c>
      <c r="C3" s="641"/>
      <c r="D3" s="387"/>
      <c r="E3" s="641" t="s">
        <v>280</v>
      </c>
      <c r="F3" s="641"/>
      <c r="G3" s="387"/>
      <c r="H3" s="641" t="s">
        <v>21</v>
      </c>
      <c r="I3" s="641"/>
    </row>
    <row r="4" spans="1:12" ht="18.75" customHeight="1" thickBot="1">
      <c r="A4" s="384" t="s">
        <v>404</v>
      </c>
      <c r="B4" s="394">
        <v>2015</v>
      </c>
      <c r="C4" s="394">
        <v>2014</v>
      </c>
      <c r="D4" s="394"/>
      <c r="E4" s="394">
        <v>2015</v>
      </c>
      <c r="F4" s="394">
        <v>2014</v>
      </c>
      <c r="G4" s="394"/>
      <c r="H4" s="394">
        <v>2015</v>
      </c>
      <c r="I4" s="394">
        <v>2014</v>
      </c>
    </row>
    <row r="5" spans="1:12" s="1" customFormat="1" ht="15.75" customHeight="1" thickTop="1">
      <c r="A5" s="389" t="s">
        <v>25</v>
      </c>
      <c r="B5" s="390">
        <v>16840</v>
      </c>
      <c r="C5" s="390">
        <v>17955</v>
      </c>
      <c r="D5" s="390"/>
      <c r="E5" s="390">
        <v>24248</v>
      </c>
      <c r="F5" s="390">
        <v>24420</v>
      </c>
      <c r="G5" s="390"/>
      <c r="H5" s="390">
        <v>41088</v>
      </c>
      <c r="I5" s="390">
        <v>42375</v>
      </c>
      <c r="J5" s="247"/>
      <c r="K5" s="247"/>
      <c r="L5" s="350"/>
    </row>
    <row r="6" spans="1:12" s="1" customFormat="1" ht="15.75" customHeight="1">
      <c r="A6" s="389" t="s">
        <v>230</v>
      </c>
      <c r="B6" s="390">
        <v>10842</v>
      </c>
      <c r="C6" s="390">
        <v>11065</v>
      </c>
      <c r="D6" s="390"/>
      <c r="E6" s="390">
        <v>1054</v>
      </c>
      <c r="F6" s="390">
        <v>943</v>
      </c>
      <c r="G6" s="390"/>
      <c r="H6" s="390">
        <v>11896</v>
      </c>
      <c r="I6" s="390">
        <v>12008</v>
      </c>
      <c r="J6" s="247"/>
      <c r="K6" s="247"/>
      <c r="L6" s="350"/>
    </row>
    <row r="7" spans="1:12" s="1" customFormat="1" ht="15.75" customHeight="1">
      <c r="A7" s="389" t="s">
        <v>221</v>
      </c>
      <c r="B7" s="390">
        <v>271895</v>
      </c>
      <c r="C7" s="390">
        <v>271639</v>
      </c>
      <c r="D7" s="390"/>
      <c r="E7" s="390">
        <v>12889</v>
      </c>
      <c r="F7" s="390">
        <v>10406</v>
      </c>
      <c r="G7" s="390"/>
      <c r="H7" s="390">
        <v>284784</v>
      </c>
      <c r="I7" s="390">
        <v>282045</v>
      </c>
      <c r="J7" s="247"/>
      <c r="K7" s="247"/>
      <c r="L7" s="350"/>
    </row>
    <row r="8" spans="1:12" s="1" customFormat="1" ht="15.75" customHeight="1">
      <c r="A8" s="389" t="s">
        <v>27</v>
      </c>
      <c r="B8" s="390">
        <v>38058</v>
      </c>
      <c r="C8" s="390">
        <v>33763</v>
      </c>
      <c r="D8" s="390"/>
      <c r="E8" s="390">
        <v>334849</v>
      </c>
      <c r="F8" s="390">
        <v>303998</v>
      </c>
      <c r="G8" s="390"/>
      <c r="H8" s="390">
        <v>372907</v>
      </c>
      <c r="I8" s="390">
        <v>337761</v>
      </c>
      <c r="J8" s="247"/>
      <c r="K8" s="247"/>
      <c r="L8" s="350"/>
    </row>
    <row r="9" spans="1:12" s="1" customFormat="1" ht="15.75" customHeight="1">
      <c r="A9" s="391" t="s">
        <v>405</v>
      </c>
      <c r="B9" s="392">
        <v>337635</v>
      </c>
      <c r="C9" s="392">
        <v>334422</v>
      </c>
      <c r="D9" s="392"/>
      <c r="E9" s="392">
        <v>373040</v>
      </c>
      <c r="F9" s="392">
        <v>339767</v>
      </c>
      <c r="G9" s="392"/>
      <c r="H9" s="392">
        <v>710675</v>
      </c>
      <c r="I9" s="392">
        <v>674189</v>
      </c>
      <c r="J9" s="247"/>
      <c r="K9" s="247"/>
      <c r="L9" s="350"/>
    </row>
    <row r="10" spans="1:12" ht="15.75" customHeight="1">
      <c r="A10" s="389" t="s">
        <v>292</v>
      </c>
      <c r="B10" s="393">
        <v>-13016</v>
      </c>
      <c r="C10" s="393">
        <v>-13111</v>
      </c>
      <c r="D10" s="393"/>
      <c r="E10" s="393">
        <v>-17309</v>
      </c>
      <c r="F10" s="393">
        <v>-13570</v>
      </c>
      <c r="G10" s="393"/>
      <c r="H10" s="393">
        <v>-30325</v>
      </c>
      <c r="I10" s="393">
        <v>-26681</v>
      </c>
    </row>
    <row r="11" spans="1:12" ht="15.75" customHeight="1">
      <c r="A11" s="391" t="s">
        <v>406</v>
      </c>
      <c r="B11" s="392">
        <v>324619</v>
      </c>
      <c r="C11" s="392">
        <v>310491</v>
      </c>
      <c r="D11" s="392"/>
      <c r="E11" s="392">
        <v>355731</v>
      </c>
      <c r="F11" s="392">
        <v>326197</v>
      </c>
      <c r="G11" s="392"/>
      <c r="H11" s="392">
        <v>680350</v>
      </c>
      <c r="I11" s="392">
        <v>647508</v>
      </c>
    </row>
    <row r="12" spans="1:12">
      <c r="A12" s="317"/>
      <c r="B12" s="262"/>
      <c r="C12" s="262"/>
    </row>
    <row r="13" spans="1:12">
      <c r="B13" s="260"/>
      <c r="C13" s="260"/>
    </row>
    <row r="14" spans="1:12">
      <c r="A14" s="251"/>
      <c r="B14" s="260"/>
      <c r="C14" s="260"/>
    </row>
    <row r="15" spans="1:12">
      <c r="A15" s="317"/>
      <c r="B15" s="260"/>
      <c r="C15" s="260"/>
    </row>
    <row r="16" spans="1:12">
      <c r="A16" s="317"/>
      <c r="B16" s="260"/>
      <c r="C16" s="260"/>
    </row>
    <row r="17" spans="1:3">
      <c r="A17" s="317"/>
      <c r="B17" s="260"/>
      <c r="C17" s="260"/>
    </row>
    <row r="18" spans="1:3">
      <c r="A18" s="317"/>
      <c r="B18" s="260"/>
      <c r="C18" s="260"/>
    </row>
    <row r="19" spans="1:3">
      <c r="A19" s="317"/>
      <c r="B19" s="260"/>
      <c r="C19" s="260"/>
    </row>
    <row r="20" spans="1:3">
      <c r="A20" s="317"/>
      <c r="B20" s="260"/>
      <c r="C20" s="260"/>
    </row>
    <row r="21" spans="1:3">
      <c r="B21" s="260"/>
      <c r="C21" s="260"/>
    </row>
    <row r="22" spans="1:3">
      <c r="A22" s="251"/>
      <c r="B22" s="259"/>
      <c r="C22" s="259"/>
    </row>
    <row r="23" spans="1:3">
      <c r="A23" s="317"/>
      <c r="B23" s="260"/>
      <c r="C23" s="260"/>
    </row>
    <row r="24" spans="1:3">
      <c r="A24" s="354"/>
      <c r="B24" s="259"/>
      <c r="C24" s="259"/>
    </row>
    <row r="25" spans="1:3">
      <c r="A25" s="251"/>
      <c r="B25" s="259"/>
      <c r="C25" s="259"/>
    </row>
    <row r="26" spans="1:3">
      <c r="A26" s="317"/>
      <c r="B26" s="260"/>
      <c r="C26" s="260"/>
    </row>
    <row r="27" spans="1:3">
      <c r="A27" s="317"/>
      <c r="B27" s="260"/>
      <c r="C27" s="260"/>
    </row>
    <row r="28" spans="1:3">
      <c r="A28" s="317"/>
      <c r="B28" s="260"/>
      <c r="C28" s="260"/>
    </row>
    <row r="29" spans="1:3">
      <c r="A29" s="317"/>
      <c r="B29" s="260"/>
      <c r="C29" s="260"/>
    </row>
    <row r="30" spans="1:3">
      <c r="A30" s="317"/>
      <c r="B30" s="260"/>
      <c r="C30" s="260"/>
    </row>
    <row r="31" spans="1:3">
      <c r="B31" s="259"/>
      <c r="C31" s="259"/>
    </row>
    <row r="32" spans="1:3">
      <c r="A32" s="251"/>
      <c r="B32" s="257"/>
      <c r="C32" s="257"/>
    </row>
    <row r="33" spans="1:3">
      <c r="A33" s="317"/>
      <c r="B33" s="260"/>
      <c r="C33" s="260"/>
    </row>
    <row r="34" spans="1:3">
      <c r="A34" s="317"/>
      <c r="B34" s="260"/>
      <c r="C34" s="260"/>
    </row>
    <row r="35" spans="1:3">
      <c r="A35" s="317"/>
      <c r="B35" s="260"/>
      <c r="C35" s="260"/>
    </row>
    <row r="36" spans="1:3">
      <c r="A36" s="317"/>
      <c r="B36" s="260"/>
      <c r="C36" s="260"/>
    </row>
    <row r="38" spans="1:3">
      <c r="A38" s="317"/>
    </row>
  </sheetData>
  <mergeCells count="4">
    <mergeCell ref="A1:I1"/>
    <mergeCell ref="B3:C3"/>
    <mergeCell ref="E3:F3"/>
    <mergeCell ref="H3:I3"/>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P70"/>
  <sheetViews>
    <sheetView showGridLines="0" zoomScaleNormal="100" zoomScaleSheetLayoutView="100" workbookViewId="0"/>
  </sheetViews>
  <sheetFormatPr defaultRowHeight="15"/>
  <cols>
    <col min="1" max="1" width="43.140625" style="250" customWidth="1"/>
    <col min="2" max="2" width="10" style="250" customWidth="1"/>
    <col min="3" max="11" width="9.140625" style="250"/>
    <col min="12" max="12" width="10.28515625" style="250" customWidth="1"/>
    <col min="13" max="16384" width="9.140625" style="250"/>
  </cols>
  <sheetData>
    <row r="1" spans="1:16" s="247" customFormat="1" ht="12.75">
      <c r="A1" s="435" t="s">
        <v>407</v>
      </c>
      <c r="B1" s="435"/>
      <c r="C1" s="435"/>
      <c r="D1" s="435"/>
      <c r="E1" s="435"/>
      <c r="F1" s="435"/>
      <c r="G1" s="435"/>
    </row>
    <row r="2" spans="1:16" s="247" customFormat="1">
      <c r="A2"/>
      <c r="B2"/>
    </row>
    <row r="3" spans="1:16" ht="53.25" customHeight="1" thickBot="1">
      <c r="A3" s="405" t="s">
        <v>687</v>
      </c>
      <c r="B3" s="406" t="s">
        <v>23</v>
      </c>
      <c r="C3" s="406" t="s">
        <v>297</v>
      </c>
      <c r="D3" s="406" t="s">
        <v>148</v>
      </c>
      <c r="E3" s="406" t="s">
        <v>408</v>
      </c>
      <c r="F3" s="406" t="s">
        <v>298</v>
      </c>
      <c r="G3" s="406" t="s">
        <v>294</v>
      </c>
      <c r="H3" s="406" t="s">
        <v>409</v>
      </c>
      <c r="I3" s="406" t="s">
        <v>410</v>
      </c>
      <c r="J3" s="406" t="s">
        <v>150</v>
      </c>
      <c r="K3" s="406" t="s">
        <v>179</v>
      </c>
      <c r="L3" s="406" t="s">
        <v>293</v>
      </c>
      <c r="M3" s="406" t="s">
        <v>21</v>
      </c>
    </row>
    <row r="4" spans="1:16" s="247" customFormat="1" ht="15.75" customHeight="1" thickTop="1">
      <c r="A4" s="312" t="s">
        <v>384</v>
      </c>
      <c r="B4" s="395"/>
      <c r="C4" s="395"/>
      <c r="D4" s="395"/>
      <c r="E4" s="395"/>
      <c r="F4" s="395"/>
      <c r="G4" s="395"/>
      <c r="H4" s="395"/>
      <c r="I4" s="395"/>
      <c r="J4" s="395"/>
      <c r="K4" s="395"/>
      <c r="L4" s="395"/>
      <c r="M4" s="584"/>
    </row>
    <row r="5" spans="1:16" customFormat="1" ht="15.75" customHeight="1">
      <c r="A5" s="313" t="s">
        <v>277</v>
      </c>
      <c r="B5" s="252">
        <v>0</v>
      </c>
      <c r="C5" s="252">
        <v>0</v>
      </c>
      <c r="D5" s="252">
        <v>0</v>
      </c>
      <c r="E5" s="252">
        <v>0</v>
      </c>
      <c r="F5" s="252">
        <v>0</v>
      </c>
      <c r="G5" s="374">
        <v>48102</v>
      </c>
      <c r="H5" s="252">
        <v>0</v>
      </c>
      <c r="I5" s="252">
        <v>0</v>
      </c>
      <c r="J5" s="252">
        <v>0</v>
      </c>
      <c r="K5" s="252">
        <v>0</v>
      </c>
      <c r="L5" s="252">
        <v>0</v>
      </c>
      <c r="M5" s="585">
        <v>48102</v>
      </c>
      <c r="N5" s="250"/>
      <c r="O5" s="250"/>
      <c r="P5" s="279"/>
    </row>
    <row r="6" spans="1:16" customFormat="1" ht="15.75" customHeight="1">
      <c r="A6" s="313" t="s">
        <v>411</v>
      </c>
      <c r="B6" s="252">
        <v>0</v>
      </c>
      <c r="C6" s="252">
        <v>0</v>
      </c>
      <c r="D6" s="252">
        <v>0</v>
      </c>
      <c r="E6" s="252">
        <v>0</v>
      </c>
      <c r="F6" s="252">
        <v>0</v>
      </c>
      <c r="G6" s="374">
        <v>87491</v>
      </c>
      <c r="H6" s="252">
        <v>0</v>
      </c>
      <c r="I6" s="252">
        <v>0</v>
      </c>
      <c r="J6" s="252">
        <v>0</v>
      </c>
      <c r="K6" s="252">
        <v>0</v>
      </c>
      <c r="L6" s="252">
        <v>0</v>
      </c>
      <c r="M6" s="585">
        <v>87491</v>
      </c>
      <c r="N6" s="250"/>
      <c r="O6" s="250"/>
      <c r="P6" s="279"/>
    </row>
    <row r="7" spans="1:16" customFormat="1" ht="15.75" customHeight="1">
      <c r="A7" s="313" t="s">
        <v>19</v>
      </c>
      <c r="B7" s="374">
        <v>324629</v>
      </c>
      <c r="C7" s="374">
        <v>102624</v>
      </c>
      <c r="D7" s="374">
        <v>75850</v>
      </c>
      <c r="E7" s="374">
        <v>30802</v>
      </c>
      <c r="F7" s="374">
        <v>51784</v>
      </c>
      <c r="G7" s="374">
        <v>33460</v>
      </c>
      <c r="H7" s="374">
        <v>21384</v>
      </c>
      <c r="I7" s="374">
        <v>6001</v>
      </c>
      <c r="J7" s="374">
        <v>19864</v>
      </c>
      <c r="K7" s="374">
        <v>8193</v>
      </c>
      <c r="L7" s="374">
        <v>5759</v>
      </c>
      <c r="M7" s="585">
        <v>680350</v>
      </c>
      <c r="N7" s="250"/>
      <c r="O7" s="250"/>
      <c r="P7" s="279"/>
    </row>
    <row r="8" spans="1:16" customFormat="1" ht="15.75" customHeight="1">
      <c r="A8" s="313" t="s">
        <v>249</v>
      </c>
      <c r="B8" s="252">
        <v>135</v>
      </c>
      <c r="C8" s="374">
        <v>174.9</v>
      </c>
      <c r="D8" s="252">
        <v>72</v>
      </c>
      <c r="E8" s="374">
        <v>11.45</v>
      </c>
      <c r="F8" s="252">
        <v>0</v>
      </c>
      <c r="G8" s="374">
        <v>14894</v>
      </c>
      <c r="H8" s="374">
        <v>9430</v>
      </c>
      <c r="I8" s="374">
        <v>29.45</v>
      </c>
      <c r="J8" s="374">
        <v>400</v>
      </c>
      <c r="K8" s="374">
        <v>61623.55</v>
      </c>
      <c r="L8" s="252">
        <v>0</v>
      </c>
      <c r="M8" s="585">
        <v>86770.35</v>
      </c>
      <c r="N8" s="250"/>
      <c r="O8" s="250"/>
      <c r="P8" s="279"/>
    </row>
    <row r="9" spans="1:16" customFormat="1" ht="15.75" customHeight="1">
      <c r="A9" s="313" t="s">
        <v>387</v>
      </c>
      <c r="B9" s="397">
        <v>289</v>
      </c>
      <c r="C9" s="397">
        <v>564</v>
      </c>
      <c r="D9" s="397">
        <v>29</v>
      </c>
      <c r="E9" s="397">
        <v>80</v>
      </c>
      <c r="F9" s="397">
        <v>67</v>
      </c>
      <c r="G9" s="253">
        <v>3018</v>
      </c>
      <c r="H9" s="397">
        <v>3</v>
      </c>
      <c r="I9" s="397">
        <v>1</v>
      </c>
      <c r="J9" s="397">
        <v>455</v>
      </c>
      <c r="K9" s="397">
        <v>65</v>
      </c>
      <c r="L9" s="253">
        <v>10</v>
      </c>
      <c r="M9" s="586">
        <v>4581</v>
      </c>
      <c r="N9" s="250"/>
      <c r="O9" s="250"/>
      <c r="P9" s="279"/>
    </row>
    <row r="10" spans="1:16" customFormat="1" ht="15.75" customHeight="1">
      <c r="A10" s="403" t="s">
        <v>388</v>
      </c>
      <c r="B10" s="399">
        <v>325053</v>
      </c>
      <c r="C10" s="399">
        <v>103362.9</v>
      </c>
      <c r="D10" s="399">
        <v>75951</v>
      </c>
      <c r="E10" s="399">
        <v>30893.45</v>
      </c>
      <c r="F10" s="399">
        <v>51851</v>
      </c>
      <c r="G10" s="399">
        <v>186965</v>
      </c>
      <c r="H10" s="399">
        <v>30817</v>
      </c>
      <c r="I10" s="399">
        <v>6031.45</v>
      </c>
      <c r="J10" s="399">
        <v>20719</v>
      </c>
      <c r="K10" s="399">
        <v>69881.55</v>
      </c>
      <c r="L10" s="399">
        <v>5769</v>
      </c>
      <c r="M10" s="587">
        <v>907294.35</v>
      </c>
      <c r="N10" s="250"/>
      <c r="O10" s="250"/>
      <c r="P10" s="279"/>
    </row>
    <row r="11" spans="1:16">
      <c r="A11" s="400" t="s">
        <v>432</v>
      </c>
      <c r="B11" s="401">
        <v>0.35826631125830333</v>
      </c>
      <c r="C11" s="401">
        <v>0.11392432896777104</v>
      </c>
      <c r="D11" s="401">
        <v>8.3711531985182094E-2</v>
      </c>
      <c r="E11" s="401">
        <v>3.4050085289299994E-2</v>
      </c>
      <c r="F11" s="401">
        <v>5.714903878768781E-2</v>
      </c>
      <c r="G11" s="401">
        <v>0.20606873612736595</v>
      </c>
      <c r="H11" s="401">
        <v>3.3965823770422468E-2</v>
      </c>
      <c r="I11" s="401">
        <v>6.6477323483828598E-3</v>
      </c>
      <c r="J11" s="401">
        <v>2.2836028902858262E-2</v>
      </c>
      <c r="K11" s="401">
        <v>7.7021916867442197E-2</v>
      </c>
      <c r="L11" s="401">
        <v>6.3584656952840055E-3</v>
      </c>
      <c r="M11" s="588">
        <v>1</v>
      </c>
    </row>
    <row r="12" spans="1:16">
      <c r="A12" s="312" t="s">
        <v>389</v>
      </c>
      <c r="B12" s="247"/>
      <c r="C12" s="247"/>
      <c r="D12" s="247"/>
      <c r="E12" s="247"/>
      <c r="F12" s="247"/>
      <c r="G12" s="247"/>
      <c r="H12" s="247"/>
      <c r="I12" s="247"/>
      <c r="J12" s="247"/>
      <c r="K12" s="247"/>
      <c r="L12" s="247"/>
      <c r="M12" s="589"/>
    </row>
    <row r="13" spans="1:16">
      <c r="A13" s="313" t="s">
        <v>390</v>
      </c>
      <c r="B13" s="374">
        <v>1352</v>
      </c>
      <c r="C13" s="374">
        <v>3031.55</v>
      </c>
      <c r="D13" s="374">
        <v>1253</v>
      </c>
      <c r="E13" s="374">
        <v>1225</v>
      </c>
      <c r="F13" s="374">
        <v>4145</v>
      </c>
      <c r="G13" s="374">
        <v>729</v>
      </c>
      <c r="H13" s="374">
        <v>3299</v>
      </c>
      <c r="I13" s="374">
        <v>2244</v>
      </c>
      <c r="J13" s="374">
        <v>1855</v>
      </c>
      <c r="K13" s="374">
        <v>22</v>
      </c>
      <c r="L13" s="374">
        <v>6</v>
      </c>
      <c r="M13" s="585">
        <v>19161.55</v>
      </c>
    </row>
    <row r="14" spans="1:16">
      <c r="A14" s="313" t="s">
        <v>412</v>
      </c>
      <c r="B14" s="374">
        <v>24372.5</v>
      </c>
      <c r="C14" s="374">
        <v>1977</v>
      </c>
      <c r="D14" s="374">
        <v>596</v>
      </c>
      <c r="E14" s="374">
        <v>632</v>
      </c>
      <c r="F14" s="374">
        <v>5093</v>
      </c>
      <c r="G14" s="374">
        <v>1622</v>
      </c>
      <c r="H14" s="374">
        <v>2013</v>
      </c>
      <c r="I14" s="374">
        <v>377</v>
      </c>
      <c r="J14" s="374">
        <v>2403</v>
      </c>
      <c r="K14" s="374">
        <v>2639</v>
      </c>
      <c r="L14" s="374">
        <v>375</v>
      </c>
      <c r="M14" s="585">
        <v>42099.5</v>
      </c>
    </row>
    <row r="15" spans="1:16">
      <c r="A15" s="313" t="s">
        <v>392</v>
      </c>
      <c r="B15" s="397">
        <v>188</v>
      </c>
      <c r="C15" s="397">
        <v>39196</v>
      </c>
      <c r="D15" s="397">
        <v>27711</v>
      </c>
      <c r="E15" s="397">
        <v>11463</v>
      </c>
      <c r="F15" s="397">
        <v>14083</v>
      </c>
      <c r="G15" s="397">
        <v>3544</v>
      </c>
      <c r="H15" s="397">
        <v>14017</v>
      </c>
      <c r="I15" s="397">
        <v>10618</v>
      </c>
      <c r="J15" s="253">
        <v>2183</v>
      </c>
      <c r="K15" s="253">
        <v>3000</v>
      </c>
      <c r="L15" s="253">
        <v>65</v>
      </c>
      <c r="M15" s="586">
        <v>126068</v>
      </c>
    </row>
    <row r="16" spans="1:16">
      <c r="A16" s="403" t="s">
        <v>393</v>
      </c>
      <c r="B16" s="399">
        <v>25912.5</v>
      </c>
      <c r="C16" s="399">
        <v>44204.55</v>
      </c>
      <c r="D16" s="399">
        <v>29560</v>
      </c>
      <c r="E16" s="399">
        <v>13320</v>
      </c>
      <c r="F16" s="399">
        <v>23321</v>
      </c>
      <c r="G16" s="399">
        <v>5895</v>
      </c>
      <c r="H16" s="399">
        <v>19329</v>
      </c>
      <c r="I16" s="399">
        <v>13239</v>
      </c>
      <c r="J16" s="399">
        <v>6441</v>
      </c>
      <c r="K16" s="399">
        <v>5661</v>
      </c>
      <c r="L16" s="399">
        <v>446</v>
      </c>
      <c r="M16" s="587">
        <v>187329.05</v>
      </c>
    </row>
    <row r="17" spans="1:16">
      <c r="A17" s="400" t="s">
        <v>433</v>
      </c>
      <c r="B17" s="401">
        <v>0.13832611653131216</v>
      </c>
      <c r="C17" s="401">
        <v>0.23597274421666051</v>
      </c>
      <c r="D17" s="401">
        <v>0.15779720230257935</v>
      </c>
      <c r="E17" s="401">
        <v>7.1104828642434267E-2</v>
      </c>
      <c r="F17" s="401">
        <v>0.12449217032809382</v>
      </c>
      <c r="G17" s="401">
        <v>3.1468691054590839E-2</v>
      </c>
      <c r="H17" s="401">
        <v>0.10318207453675765</v>
      </c>
      <c r="I17" s="401">
        <v>7.0672434414203247E-2</v>
      </c>
      <c r="J17" s="401">
        <v>3.4383348444888821E-2</v>
      </c>
      <c r="K17" s="401">
        <v>3.0219552173034563E-2</v>
      </c>
      <c r="L17" s="401">
        <v>2.3808373554448712E-3</v>
      </c>
      <c r="M17" s="588">
        <v>1</v>
      </c>
    </row>
    <row r="18" spans="1:16">
      <c r="A18" s="398" t="s">
        <v>394</v>
      </c>
      <c r="B18" s="399">
        <v>350965.5</v>
      </c>
      <c r="C18" s="399">
        <v>147567.45000000001</v>
      </c>
      <c r="D18" s="399">
        <v>105511</v>
      </c>
      <c r="E18" s="399">
        <v>44213.45</v>
      </c>
      <c r="F18" s="399">
        <v>75172</v>
      </c>
      <c r="G18" s="399">
        <v>192860</v>
      </c>
      <c r="H18" s="399">
        <v>50146</v>
      </c>
      <c r="I18" s="399">
        <v>19270.45</v>
      </c>
      <c r="J18" s="399">
        <v>27160</v>
      </c>
      <c r="K18" s="399">
        <v>75542.55</v>
      </c>
      <c r="L18" s="399">
        <v>6215</v>
      </c>
      <c r="M18" s="587">
        <v>1094623.3999999999</v>
      </c>
    </row>
    <row r="19" spans="1:16">
      <c r="A19" s="400" t="s">
        <v>434</v>
      </c>
      <c r="B19" s="401">
        <v>0.32062671051980074</v>
      </c>
      <c r="C19" s="401">
        <v>0.13481115971027116</v>
      </c>
      <c r="D19" s="401">
        <v>9.6390228822077081E-2</v>
      </c>
      <c r="E19" s="401">
        <v>4.0391471623939336E-2</v>
      </c>
      <c r="F19" s="401">
        <v>6.8673847096636167E-2</v>
      </c>
      <c r="G19" s="401">
        <v>0.17618844983580656</v>
      </c>
      <c r="H19" s="401">
        <v>4.581118949220344E-2</v>
      </c>
      <c r="I19" s="401">
        <v>1.7604639184581657E-2</v>
      </c>
      <c r="J19" s="401">
        <v>2.4812186547446366E-2</v>
      </c>
      <c r="K19" s="401">
        <v>6.9012365348666962E-2</v>
      </c>
      <c r="L19" s="401">
        <v>5.6777518185706618E-3</v>
      </c>
      <c r="M19" s="588">
        <v>1</v>
      </c>
    </row>
    <row r="20" spans="1:16">
      <c r="A20" s="247"/>
      <c r="B20" s="374"/>
      <c r="C20" s="374"/>
      <c r="D20" s="374"/>
      <c r="E20" s="374"/>
      <c r="F20" s="374"/>
      <c r="G20" s="374"/>
      <c r="H20" s="374"/>
      <c r="I20" s="374"/>
      <c r="J20" s="374"/>
      <c r="K20" s="374"/>
      <c r="L20" s="374"/>
      <c r="M20" s="374"/>
    </row>
    <row r="21" spans="1:16">
      <c r="A21" s="247"/>
      <c r="B21" s="402"/>
      <c r="C21" s="402"/>
      <c r="D21" s="402"/>
      <c r="E21" s="402"/>
      <c r="F21" s="402"/>
      <c r="G21" s="402"/>
      <c r="H21" s="402"/>
      <c r="I21" s="402"/>
      <c r="J21" s="402"/>
      <c r="K21" s="402"/>
      <c r="L21" s="402"/>
      <c r="M21" s="402"/>
    </row>
    <row r="22" spans="1:16">
      <c r="A22" s="247"/>
      <c r="B22" s="247"/>
      <c r="C22" s="247"/>
      <c r="D22" s="247"/>
      <c r="E22" s="247"/>
      <c r="F22" s="247"/>
      <c r="G22" s="247"/>
      <c r="H22" s="247"/>
      <c r="I22" s="247"/>
      <c r="J22" s="247"/>
      <c r="K22" s="247"/>
      <c r="L22" s="247"/>
      <c r="M22" s="247"/>
    </row>
    <row r="23" spans="1:16" ht="53.25" customHeight="1" thickBot="1">
      <c r="A23" s="405" t="s">
        <v>332</v>
      </c>
      <c r="B23" s="406" t="s">
        <v>23</v>
      </c>
      <c r="C23" s="406" t="s">
        <v>297</v>
      </c>
      <c r="D23" s="406" t="s">
        <v>148</v>
      </c>
      <c r="E23" s="406" t="s">
        <v>408</v>
      </c>
      <c r="F23" s="406" t="s">
        <v>298</v>
      </c>
      <c r="G23" s="406" t="s">
        <v>294</v>
      </c>
      <c r="H23" s="406" t="s">
        <v>409</v>
      </c>
      <c r="I23" s="406" t="s">
        <v>410</v>
      </c>
      <c r="J23" s="406" t="s">
        <v>150</v>
      </c>
      <c r="K23" s="406" t="s">
        <v>179</v>
      </c>
      <c r="L23" s="406" t="s">
        <v>293</v>
      </c>
      <c r="M23" s="406" t="s">
        <v>21</v>
      </c>
    </row>
    <row r="24" spans="1:16" s="247" customFormat="1" ht="15.75" customHeight="1" thickTop="1">
      <c r="A24" s="312" t="s">
        <v>384</v>
      </c>
      <c r="B24" s="395"/>
      <c r="C24" s="395"/>
      <c r="D24" s="395"/>
      <c r="E24" s="395"/>
      <c r="F24" s="395"/>
      <c r="G24" s="395"/>
      <c r="H24" s="395"/>
      <c r="I24" s="395"/>
      <c r="J24" s="395"/>
      <c r="K24" s="395"/>
      <c r="L24" s="395"/>
      <c r="M24" s="584"/>
    </row>
    <row r="25" spans="1:16" customFormat="1" ht="15.75" customHeight="1">
      <c r="A25" s="313" t="s">
        <v>277</v>
      </c>
      <c r="B25" s="252">
        <v>0</v>
      </c>
      <c r="C25" s="252">
        <v>0</v>
      </c>
      <c r="D25" s="252">
        <v>0</v>
      </c>
      <c r="E25" s="252">
        <v>0</v>
      </c>
      <c r="F25" s="252">
        <v>0</v>
      </c>
      <c r="G25" s="374">
        <v>21063</v>
      </c>
      <c r="H25" s="252">
        <v>0</v>
      </c>
      <c r="I25" s="252">
        <v>0</v>
      </c>
      <c r="J25" s="252">
        <v>0</v>
      </c>
      <c r="K25" s="252">
        <v>0</v>
      </c>
      <c r="L25" s="252">
        <v>0</v>
      </c>
      <c r="M25" s="585">
        <v>21063</v>
      </c>
      <c r="N25" s="250"/>
      <c r="O25" s="250"/>
      <c r="P25" s="279"/>
    </row>
    <row r="26" spans="1:16" customFormat="1" ht="15.75" customHeight="1">
      <c r="A26" s="313" t="s">
        <v>411</v>
      </c>
      <c r="B26" s="252">
        <v>0</v>
      </c>
      <c r="C26" s="252">
        <v>0</v>
      </c>
      <c r="D26" s="252">
        <v>0</v>
      </c>
      <c r="E26" s="252">
        <v>0</v>
      </c>
      <c r="F26" s="252">
        <v>0</v>
      </c>
      <c r="G26" s="374">
        <v>108792</v>
      </c>
      <c r="H26" s="252">
        <v>0</v>
      </c>
      <c r="I26" s="252">
        <v>0</v>
      </c>
      <c r="J26" s="252">
        <v>0</v>
      </c>
      <c r="K26" s="252">
        <v>0</v>
      </c>
      <c r="L26" s="252">
        <v>0</v>
      </c>
      <c r="M26" s="585">
        <v>108792</v>
      </c>
      <c r="N26" s="250"/>
      <c r="O26" s="250"/>
      <c r="P26" s="279"/>
    </row>
    <row r="27" spans="1:16" customFormat="1" ht="15.75" customHeight="1">
      <c r="A27" s="313" t="s">
        <v>19</v>
      </c>
      <c r="B27" s="374">
        <v>321311</v>
      </c>
      <c r="C27" s="374">
        <v>81228</v>
      </c>
      <c r="D27" s="374">
        <v>76340</v>
      </c>
      <c r="E27" s="374">
        <v>23314</v>
      </c>
      <c r="F27" s="374">
        <v>55034</v>
      </c>
      <c r="G27" s="374">
        <v>27693</v>
      </c>
      <c r="H27" s="374">
        <v>25284</v>
      </c>
      <c r="I27" s="374">
        <v>5529</v>
      </c>
      <c r="J27" s="374">
        <v>18382</v>
      </c>
      <c r="K27" s="374">
        <v>7746</v>
      </c>
      <c r="L27" s="374">
        <v>5647</v>
      </c>
      <c r="M27" s="585">
        <v>647508</v>
      </c>
      <c r="N27" s="250"/>
      <c r="O27" s="250"/>
      <c r="P27" s="279"/>
    </row>
    <row r="28" spans="1:16" customFormat="1" ht="15.75" customHeight="1">
      <c r="A28" s="313" t="s">
        <v>249</v>
      </c>
      <c r="B28" s="252">
        <v>82</v>
      </c>
      <c r="C28" s="374">
        <v>80</v>
      </c>
      <c r="D28" s="252">
        <v>86</v>
      </c>
      <c r="E28" s="374">
        <v>12</v>
      </c>
      <c r="F28" s="252">
        <v>0</v>
      </c>
      <c r="G28" s="374">
        <v>6181</v>
      </c>
      <c r="H28" s="374">
        <v>1189</v>
      </c>
      <c r="I28" s="374">
        <v>529</v>
      </c>
      <c r="J28" s="374">
        <v>1235</v>
      </c>
      <c r="K28" s="374">
        <v>63233</v>
      </c>
      <c r="L28" s="252">
        <v>0</v>
      </c>
      <c r="M28" s="585">
        <v>72627</v>
      </c>
      <c r="N28" s="250"/>
      <c r="O28" s="250"/>
      <c r="P28" s="279"/>
    </row>
    <row r="29" spans="1:16" customFormat="1" ht="15.75" customHeight="1">
      <c r="A29" s="313" t="s">
        <v>387</v>
      </c>
      <c r="B29" s="397">
        <v>399</v>
      </c>
      <c r="C29" s="397">
        <v>440</v>
      </c>
      <c r="D29" s="397">
        <v>34</v>
      </c>
      <c r="E29" s="397">
        <v>22</v>
      </c>
      <c r="F29" s="397">
        <v>24</v>
      </c>
      <c r="G29" s="253">
        <v>1854</v>
      </c>
      <c r="H29" s="397">
        <v>9</v>
      </c>
      <c r="I29" s="397">
        <v>15</v>
      </c>
      <c r="J29" s="397">
        <v>626</v>
      </c>
      <c r="K29" s="397">
        <v>87</v>
      </c>
      <c r="L29" s="253">
        <v>4</v>
      </c>
      <c r="M29" s="586">
        <v>3514</v>
      </c>
      <c r="N29" s="250"/>
      <c r="O29" s="250"/>
      <c r="P29" s="279"/>
    </row>
    <row r="30" spans="1:16" customFormat="1" ht="15.75" customHeight="1">
      <c r="A30" s="403" t="s">
        <v>388</v>
      </c>
      <c r="B30" s="399">
        <v>321792</v>
      </c>
      <c r="C30" s="399">
        <v>81748</v>
      </c>
      <c r="D30" s="399">
        <v>76460</v>
      </c>
      <c r="E30" s="399">
        <v>23348</v>
      </c>
      <c r="F30" s="399">
        <v>55058</v>
      </c>
      <c r="G30" s="399">
        <v>165583</v>
      </c>
      <c r="H30" s="399">
        <v>26482</v>
      </c>
      <c r="I30" s="399">
        <v>6073</v>
      </c>
      <c r="J30" s="399">
        <v>20243</v>
      </c>
      <c r="K30" s="399">
        <v>71066</v>
      </c>
      <c r="L30" s="399">
        <v>5651</v>
      </c>
      <c r="M30" s="587">
        <v>853504</v>
      </c>
      <c r="N30" s="250"/>
      <c r="O30" s="250"/>
      <c r="P30" s="279"/>
    </row>
    <row r="31" spans="1:16">
      <c r="A31" s="400" t="s">
        <v>432</v>
      </c>
      <c r="B31" s="401">
        <v>0.37702459508098379</v>
      </c>
      <c r="C31" s="401">
        <v>9.5779281643671263E-2</v>
      </c>
      <c r="D31" s="401">
        <v>8.9583645770845835E-2</v>
      </c>
      <c r="E31" s="401">
        <v>2.7355466406718657E-2</v>
      </c>
      <c r="F31" s="401">
        <v>6.4508192111577684E-2</v>
      </c>
      <c r="G31" s="401">
        <v>0.19400377736952609</v>
      </c>
      <c r="H31" s="401">
        <v>3.1027388272345531E-2</v>
      </c>
      <c r="I31" s="401">
        <v>7.1153738002399519E-3</v>
      </c>
      <c r="J31" s="401">
        <v>2.3717522120575884E-2</v>
      </c>
      <c r="K31" s="401">
        <v>8.3263815986802645E-2</v>
      </c>
      <c r="L31" s="401">
        <v>6.6209414367126573E-3</v>
      </c>
      <c r="M31" s="588">
        <v>1</v>
      </c>
    </row>
    <row r="32" spans="1:16">
      <c r="A32" s="312" t="s">
        <v>389</v>
      </c>
      <c r="B32" s="247"/>
      <c r="C32" s="247"/>
      <c r="D32" s="247"/>
      <c r="E32" s="247"/>
      <c r="F32" s="247"/>
      <c r="G32" s="247"/>
      <c r="H32" s="247"/>
      <c r="I32" s="247"/>
      <c r="J32" s="247"/>
      <c r="K32" s="247"/>
      <c r="L32" s="247"/>
      <c r="M32" s="589"/>
    </row>
    <row r="33" spans="1:13">
      <c r="A33" s="313" t="s">
        <v>390</v>
      </c>
      <c r="B33" s="374">
        <v>390</v>
      </c>
      <c r="C33" s="374">
        <v>2300</v>
      </c>
      <c r="D33" s="374">
        <v>784</v>
      </c>
      <c r="E33" s="374">
        <v>573</v>
      </c>
      <c r="F33" s="374">
        <v>1128</v>
      </c>
      <c r="G33" s="374">
        <v>1201</v>
      </c>
      <c r="H33" s="374">
        <v>1322</v>
      </c>
      <c r="I33" s="374">
        <v>709</v>
      </c>
      <c r="J33" s="374">
        <v>1101</v>
      </c>
      <c r="K33" s="374">
        <v>27</v>
      </c>
      <c r="L33" s="374">
        <v>7</v>
      </c>
      <c r="M33" s="585">
        <v>9542</v>
      </c>
    </row>
    <row r="34" spans="1:13">
      <c r="A34" s="313" t="s">
        <v>412</v>
      </c>
      <c r="B34" s="374">
        <v>22621</v>
      </c>
      <c r="C34" s="374">
        <v>2007</v>
      </c>
      <c r="D34" s="374">
        <v>578</v>
      </c>
      <c r="E34" s="374">
        <v>561</v>
      </c>
      <c r="F34" s="374">
        <v>4554</v>
      </c>
      <c r="G34" s="374">
        <v>1491</v>
      </c>
      <c r="H34" s="374">
        <v>1952</v>
      </c>
      <c r="I34" s="374">
        <v>264</v>
      </c>
      <c r="J34" s="374">
        <v>2038</v>
      </c>
      <c r="K34" s="374">
        <v>2384</v>
      </c>
      <c r="L34" s="374">
        <v>440</v>
      </c>
      <c r="M34" s="585">
        <v>38890</v>
      </c>
    </row>
    <row r="35" spans="1:13">
      <c r="A35" s="313" t="s">
        <v>392</v>
      </c>
      <c r="B35" s="397">
        <v>392</v>
      </c>
      <c r="C35" s="397">
        <v>7281</v>
      </c>
      <c r="D35" s="397">
        <v>9010</v>
      </c>
      <c r="E35" s="397">
        <v>3587</v>
      </c>
      <c r="F35" s="397">
        <v>9040</v>
      </c>
      <c r="G35" s="397">
        <v>1797</v>
      </c>
      <c r="H35" s="397">
        <v>6183</v>
      </c>
      <c r="I35" s="397">
        <v>10679</v>
      </c>
      <c r="J35" s="253">
        <v>970</v>
      </c>
      <c r="K35" s="253">
        <v>7392</v>
      </c>
      <c r="L35" s="253">
        <v>32</v>
      </c>
      <c r="M35" s="586">
        <v>56363</v>
      </c>
    </row>
    <row r="36" spans="1:13">
      <c r="A36" s="403" t="s">
        <v>393</v>
      </c>
      <c r="B36" s="399">
        <v>23403</v>
      </c>
      <c r="C36" s="399">
        <v>11588</v>
      </c>
      <c r="D36" s="399">
        <v>10372</v>
      </c>
      <c r="E36" s="399">
        <v>4721</v>
      </c>
      <c r="F36" s="399">
        <v>14722</v>
      </c>
      <c r="G36" s="399">
        <v>4489</v>
      </c>
      <c r="H36" s="399">
        <v>9457</v>
      </c>
      <c r="I36" s="399">
        <v>11652</v>
      </c>
      <c r="J36" s="399">
        <v>4109</v>
      </c>
      <c r="K36" s="399">
        <v>9803</v>
      </c>
      <c r="L36" s="399">
        <v>479</v>
      </c>
      <c r="M36" s="587">
        <v>104795</v>
      </c>
    </row>
    <row r="37" spans="1:13">
      <c r="A37" s="400" t="s">
        <v>433</v>
      </c>
      <c r="B37" s="401">
        <v>0.22332172336466435</v>
      </c>
      <c r="C37" s="401">
        <v>0.11057779474211556</v>
      </c>
      <c r="D37" s="401">
        <v>9.8974187699794838E-2</v>
      </c>
      <c r="E37" s="401">
        <v>4.504985924900997E-2</v>
      </c>
      <c r="F37" s="401">
        <v>0.14048380170809677</v>
      </c>
      <c r="G37" s="401">
        <v>4.2836013168567201E-2</v>
      </c>
      <c r="H37" s="401">
        <v>9.0242855098048566E-2</v>
      </c>
      <c r="I37" s="401">
        <v>0.11118851090223771</v>
      </c>
      <c r="J37" s="401">
        <v>3.920988596784198E-2</v>
      </c>
      <c r="K37" s="401">
        <v>9.3544539338708904E-2</v>
      </c>
      <c r="L37" s="401">
        <v>4.5708287609141657E-3</v>
      </c>
      <c r="M37" s="588">
        <v>1</v>
      </c>
    </row>
    <row r="38" spans="1:13">
      <c r="A38" s="398" t="s">
        <v>394</v>
      </c>
      <c r="B38" s="399">
        <v>345195</v>
      </c>
      <c r="C38" s="399">
        <v>93336</v>
      </c>
      <c r="D38" s="399">
        <v>86832</v>
      </c>
      <c r="E38" s="399">
        <v>28069</v>
      </c>
      <c r="F38" s="399">
        <v>69780</v>
      </c>
      <c r="G38" s="399">
        <v>170072</v>
      </c>
      <c r="H38" s="399">
        <v>35939</v>
      </c>
      <c r="I38" s="399">
        <v>17725</v>
      </c>
      <c r="J38" s="399">
        <v>24352</v>
      </c>
      <c r="K38" s="399">
        <v>80869</v>
      </c>
      <c r="L38" s="399">
        <v>6130</v>
      </c>
      <c r="M38" s="587">
        <v>958299</v>
      </c>
    </row>
    <row r="39" spans="1:13">
      <c r="A39" s="400" t="s">
        <v>434</v>
      </c>
      <c r="B39" s="401">
        <v>0.36021638340434459</v>
      </c>
      <c r="C39" s="401">
        <v>9.7397576330560717E-2</v>
      </c>
      <c r="D39" s="401">
        <v>9.061055056928996E-2</v>
      </c>
      <c r="E39" s="401">
        <v>2.929044066622213E-2</v>
      </c>
      <c r="F39" s="401">
        <v>7.2816521774519222E-2</v>
      </c>
      <c r="G39" s="401">
        <v>0.17747279293832091</v>
      </c>
      <c r="H39" s="401">
        <v>3.7502908799863094E-2</v>
      </c>
      <c r="I39" s="401">
        <v>1.8496314824496322E-2</v>
      </c>
      <c r="J39" s="401">
        <v>2.5411693010219148E-2</v>
      </c>
      <c r="K39" s="401">
        <v>8.4388066772479148E-2</v>
      </c>
      <c r="L39" s="401">
        <v>6.3967509096847647E-3</v>
      </c>
      <c r="M39" s="588">
        <v>1</v>
      </c>
    </row>
    <row r="40" spans="1:13">
      <c r="A40" s="245"/>
      <c r="B40" s="245"/>
    </row>
    <row r="41" spans="1:13">
      <c r="A41" s="245"/>
      <c r="B41" s="245"/>
    </row>
    <row r="42" spans="1:13">
      <c r="A42" s="245"/>
      <c r="B42" s="245"/>
    </row>
    <row r="43" spans="1:13">
      <c r="A43" s="245"/>
      <c r="B43" s="245"/>
    </row>
    <row r="44" spans="1:13">
      <c r="A44" s="245"/>
      <c r="B44" s="245"/>
    </row>
    <row r="45" spans="1:13">
      <c r="A45" s="245"/>
      <c r="B45" s="245"/>
    </row>
    <row r="46" spans="1:13">
      <c r="A46" s="245"/>
      <c r="B46" s="245"/>
    </row>
    <row r="47" spans="1:13">
      <c r="A47" s="245"/>
      <c r="B47" s="245"/>
    </row>
    <row r="48" spans="1:13">
      <c r="A48" s="245"/>
      <c r="B48" s="245"/>
    </row>
    <row r="49" spans="1:2">
      <c r="A49" s="245"/>
      <c r="B49" s="245"/>
    </row>
    <row r="50" spans="1:2">
      <c r="A50" s="245"/>
      <c r="B50" s="245"/>
    </row>
    <row r="51" spans="1:2">
      <c r="A51" s="245"/>
      <c r="B51" s="245"/>
    </row>
    <row r="52" spans="1:2">
      <c r="A52" s="245"/>
      <c r="B52" s="245"/>
    </row>
    <row r="53" spans="1:2">
      <c r="A53" s="245"/>
      <c r="B53" s="245"/>
    </row>
    <row r="54" spans="1:2">
      <c r="A54" s="245"/>
      <c r="B54" s="245"/>
    </row>
    <row r="55" spans="1:2">
      <c r="A55" s="245"/>
      <c r="B55" s="245"/>
    </row>
    <row r="56" spans="1:2">
      <c r="A56" s="245"/>
      <c r="B56" s="245"/>
    </row>
    <row r="57" spans="1:2">
      <c r="A57" s="245"/>
      <c r="B57" s="245"/>
    </row>
    <row r="58" spans="1:2">
      <c r="A58" s="245"/>
      <c r="B58" s="245"/>
    </row>
    <row r="59" spans="1:2">
      <c r="A59" s="245"/>
      <c r="B59" s="245"/>
    </row>
    <row r="60" spans="1:2">
      <c r="A60" s="245"/>
      <c r="B60" s="245"/>
    </row>
    <row r="61" spans="1:2">
      <c r="A61" s="245"/>
      <c r="B61" s="245"/>
    </row>
    <row r="62" spans="1:2">
      <c r="A62" s="245"/>
      <c r="B62" s="245"/>
    </row>
    <row r="63" spans="1:2">
      <c r="A63" s="245"/>
      <c r="B63" s="245"/>
    </row>
    <row r="64" spans="1:2">
      <c r="A64" s="245"/>
      <c r="B64" s="245"/>
    </row>
    <row r="65" spans="1:2">
      <c r="A65" s="245"/>
      <c r="B65" s="245"/>
    </row>
    <row r="66" spans="1:2">
      <c r="A66" s="245"/>
      <c r="B66" s="245"/>
    </row>
    <row r="67" spans="1:2">
      <c r="A67" s="245"/>
      <c r="B67" s="245"/>
    </row>
    <row r="68" spans="1:2">
      <c r="A68" s="245"/>
      <c r="B68" s="245"/>
    </row>
    <row r="69" spans="1:2">
      <c r="A69" s="245"/>
      <c r="B69" s="245"/>
    </row>
    <row r="70" spans="1:2">
      <c r="A70" s="245"/>
      <c r="B70"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44"/>
  <sheetViews>
    <sheetView showGridLines="0" zoomScaleNormal="100" zoomScaleSheetLayoutView="100" workbookViewId="0"/>
  </sheetViews>
  <sheetFormatPr defaultRowHeight="12.75"/>
  <cols>
    <col min="1" max="1" width="33.85546875" style="247" customWidth="1"/>
    <col min="2" max="2" width="10" style="247" customWidth="1"/>
    <col min="3" max="16384" width="9.140625" style="247"/>
  </cols>
  <sheetData>
    <row r="1" spans="1:10">
      <c r="A1" s="435" t="s">
        <v>421</v>
      </c>
      <c r="B1" s="435"/>
      <c r="C1" s="435"/>
      <c r="D1" s="435"/>
      <c r="E1" s="435"/>
      <c r="F1" s="435"/>
      <c r="G1" s="435"/>
    </row>
    <row r="2" spans="1:10">
      <c r="A2" s="1"/>
      <c r="B2" s="1"/>
    </row>
    <row r="3" spans="1:10" ht="17.25" customHeight="1">
      <c r="A3" s="407"/>
      <c r="B3" s="369" t="s">
        <v>730</v>
      </c>
      <c r="C3" s="369" t="s">
        <v>413</v>
      </c>
      <c r="D3" s="369" t="s">
        <v>414</v>
      </c>
      <c r="E3" s="369" t="s">
        <v>415</v>
      </c>
      <c r="F3" s="369" t="s">
        <v>416</v>
      </c>
      <c r="G3" s="369" t="s">
        <v>417</v>
      </c>
    </row>
    <row r="4" spans="1:10" ht="15.75" customHeight="1" thickBot="1">
      <c r="A4" s="375" t="s">
        <v>687</v>
      </c>
      <c r="B4" s="376" t="s">
        <v>731</v>
      </c>
      <c r="C4" s="376" t="s">
        <v>418</v>
      </c>
      <c r="D4" s="376" t="s">
        <v>419</v>
      </c>
      <c r="E4" s="376" t="s">
        <v>419</v>
      </c>
      <c r="F4" s="376" t="s">
        <v>420</v>
      </c>
      <c r="G4" s="376" t="s">
        <v>420</v>
      </c>
    </row>
    <row r="5" spans="1:10" s="1" customFormat="1" ht="15.75" customHeight="1" thickTop="1">
      <c r="A5" s="312" t="s">
        <v>384</v>
      </c>
      <c r="B5" s="252"/>
      <c r="C5" s="252"/>
      <c r="D5" s="252"/>
      <c r="E5" s="252"/>
      <c r="F5" s="252"/>
      <c r="G5" s="252"/>
      <c r="H5" s="247"/>
      <c r="I5" s="247"/>
      <c r="J5" s="350"/>
    </row>
    <row r="6" spans="1:10" s="1" customFormat="1" ht="15.75" customHeight="1">
      <c r="A6" s="313" t="s">
        <v>277</v>
      </c>
      <c r="B6" s="252">
        <v>48102</v>
      </c>
      <c r="C6" s="252">
        <v>35467</v>
      </c>
      <c r="D6" s="252">
        <v>0</v>
      </c>
      <c r="E6" s="252">
        <v>12635</v>
      </c>
      <c r="F6" s="252">
        <v>0</v>
      </c>
      <c r="G6" s="252">
        <v>0</v>
      </c>
      <c r="H6" s="247"/>
      <c r="I6" s="247"/>
      <c r="J6" s="350"/>
    </row>
    <row r="7" spans="1:10" s="1" customFormat="1" ht="15.75" customHeight="1">
      <c r="A7" s="313" t="s">
        <v>18</v>
      </c>
      <c r="B7" s="252">
        <v>87490.9</v>
      </c>
      <c r="C7" s="252">
        <v>50150.5</v>
      </c>
      <c r="D7" s="252">
        <v>37340.400000000001</v>
      </c>
      <c r="E7" s="252">
        <v>0</v>
      </c>
      <c r="F7" s="252">
        <v>0</v>
      </c>
      <c r="G7" s="252">
        <v>0</v>
      </c>
      <c r="H7" s="247"/>
      <c r="I7" s="247"/>
      <c r="J7" s="350"/>
    </row>
    <row r="8" spans="1:10" s="1" customFormat="1" ht="15.75" customHeight="1">
      <c r="A8" s="313" t="s">
        <v>19</v>
      </c>
      <c r="B8" s="252">
        <v>680350</v>
      </c>
      <c r="C8" s="252">
        <v>3984</v>
      </c>
      <c r="D8" s="252">
        <v>42429</v>
      </c>
      <c r="E8" s="252">
        <v>90014</v>
      </c>
      <c r="F8" s="252">
        <v>234035</v>
      </c>
      <c r="G8" s="252">
        <v>309888</v>
      </c>
      <c r="H8" s="247"/>
      <c r="I8" s="247"/>
      <c r="J8" s="350"/>
    </row>
    <row r="9" spans="1:10" s="1" customFormat="1" ht="15.75" customHeight="1">
      <c r="A9" s="313" t="s">
        <v>385</v>
      </c>
      <c r="B9" s="252">
        <v>78794.2</v>
      </c>
      <c r="C9" s="252">
        <v>3245.7</v>
      </c>
      <c r="D9" s="252">
        <v>1301.7</v>
      </c>
      <c r="E9" s="252">
        <v>10803.5</v>
      </c>
      <c r="F9" s="252">
        <v>52571.8</v>
      </c>
      <c r="G9" s="252">
        <v>10871.5</v>
      </c>
      <c r="H9" s="247"/>
      <c r="I9" s="247"/>
      <c r="J9" s="350"/>
    </row>
    <row r="10" spans="1:10" s="1" customFormat="1" ht="15.75" customHeight="1">
      <c r="A10" s="313" t="s">
        <v>371</v>
      </c>
      <c r="B10" s="252">
        <v>6456.1800250000006</v>
      </c>
      <c r="C10" s="252">
        <v>0</v>
      </c>
      <c r="D10" s="252">
        <v>1877.0514880000001</v>
      </c>
      <c r="E10" s="252">
        <v>264.39204100000001</v>
      </c>
      <c r="F10" s="252">
        <v>3895.6136959999999</v>
      </c>
      <c r="G10" s="252">
        <v>419.12279999999998</v>
      </c>
      <c r="H10" s="247"/>
      <c r="I10" s="247"/>
      <c r="J10" s="350"/>
    </row>
    <row r="11" spans="1:10" ht="15.75" customHeight="1">
      <c r="A11" s="313" t="s">
        <v>386</v>
      </c>
      <c r="B11" s="252">
        <v>1519</v>
      </c>
      <c r="C11" s="252">
        <v>1519</v>
      </c>
      <c r="D11" s="252">
        <v>0</v>
      </c>
      <c r="E11" s="252">
        <v>0</v>
      </c>
      <c r="F11" s="252">
        <v>0</v>
      </c>
      <c r="G11" s="252">
        <v>0</v>
      </c>
    </row>
    <row r="12" spans="1:10" ht="15.75" customHeight="1">
      <c r="A12" s="313" t="s">
        <v>387</v>
      </c>
      <c r="B12" s="252">
        <v>4581.3500000000004</v>
      </c>
      <c r="C12" s="252">
        <v>1017.33</v>
      </c>
      <c r="D12" s="252">
        <v>2597.09</v>
      </c>
      <c r="E12" s="252">
        <v>174.21</v>
      </c>
      <c r="F12" s="252">
        <v>792.72</v>
      </c>
      <c r="G12" s="252">
        <v>0</v>
      </c>
    </row>
    <row r="13" spans="1:10" ht="15.75" customHeight="1">
      <c r="A13" s="403" t="s">
        <v>388</v>
      </c>
      <c r="B13" s="404">
        <v>907293.63002499996</v>
      </c>
      <c r="C13" s="404">
        <v>95383.53</v>
      </c>
      <c r="D13" s="404">
        <v>85545.241487999985</v>
      </c>
      <c r="E13" s="404">
        <v>113891.10204100001</v>
      </c>
      <c r="F13" s="404">
        <v>291295.13369599998</v>
      </c>
      <c r="G13" s="404">
        <v>321178.62280000001</v>
      </c>
    </row>
    <row r="14" spans="1:10" ht="15.75" customHeight="1">
      <c r="A14" s="400" t="str">
        <f>+CONCATENATE("%"," ","of ",A13)</f>
        <v>% of Credit risk exposure on-balance sheet</v>
      </c>
      <c r="B14" s="401">
        <v>1</v>
      </c>
      <c r="C14" s="401">
        <v>0.10512972519973689</v>
      </c>
      <c r="D14" s="401">
        <v>9.4286170052403917E-2</v>
      </c>
      <c r="E14" s="401">
        <v>0.12552838273300981</v>
      </c>
      <c r="F14" s="401">
        <v>0.32105938370577286</v>
      </c>
      <c r="G14" s="401">
        <v>0.35399633830907656</v>
      </c>
    </row>
    <row r="15" spans="1:10" ht="15.75" customHeight="1">
      <c r="A15" s="312" t="s">
        <v>389</v>
      </c>
      <c r="B15" s="354"/>
      <c r="C15" s="354"/>
      <c r="D15" s="354"/>
      <c r="E15" s="354"/>
      <c r="F15" s="354"/>
      <c r="G15" s="354"/>
    </row>
    <row r="16" spans="1:10" ht="15.75" customHeight="1">
      <c r="A16" s="313" t="s">
        <v>390</v>
      </c>
      <c r="B16" s="374">
        <v>19162</v>
      </c>
      <c r="C16" s="374">
        <v>3402</v>
      </c>
      <c r="D16" s="374">
        <v>2371</v>
      </c>
      <c r="E16" s="374">
        <v>7589</v>
      </c>
      <c r="F16" s="374">
        <v>3954</v>
      </c>
      <c r="G16" s="374">
        <v>1846</v>
      </c>
    </row>
    <row r="17" spans="1:7" ht="15.75" customHeight="1">
      <c r="A17" s="313" t="s">
        <v>391</v>
      </c>
      <c r="B17" s="374">
        <v>42100</v>
      </c>
      <c r="C17" s="374">
        <v>842</v>
      </c>
      <c r="D17" s="374">
        <v>10071</v>
      </c>
      <c r="E17" s="374">
        <v>14984</v>
      </c>
      <c r="F17" s="374">
        <v>15768</v>
      </c>
      <c r="G17" s="374">
        <v>435</v>
      </c>
    </row>
    <row r="18" spans="1:7" ht="15.75" customHeight="1">
      <c r="A18" s="313" t="s">
        <v>392</v>
      </c>
      <c r="B18" s="374">
        <v>126068</v>
      </c>
      <c r="C18" s="374">
        <v>0</v>
      </c>
      <c r="D18" s="374">
        <v>50628</v>
      </c>
      <c r="E18" s="374">
        <v>35542</v>
      </c>
      <c r="F18" s="374">
        <v>34506</v>
      </c>
      <c r="G18" s="252">
        <v>5392</v>
      </c>
    </row>
    <row r="19" spans="1:7" ht="15.75" customHeight="1">
      <c r="A19" s="403" t="s">
        <v>393</v>
      </c>
      <c r="B19" s="404">
        <v>187330</v>
      </c>
      <c r="C19" s="404">
        <v>4244</v>
      </c>
      <c r="D19" s="404">
        <v>63070</v>
      </c>
      <c r="E19" s="404">
        <v>58115</v>
      </c>
      <c r="F19" s="404">
        <v>54228</v>
      </c>
      <c r="G19" s="404">
        <v>7673</v>
      </c>
    </row>
    <row r="20" spans="1:7" ht="15.75" customHeight="1">
      <c r="A20" s="408" t="str">
        <f>+CONCATENATE("%"," ","of ",A19)</f>
        <v>% of Credit risk exposure off-balance sheet</v>
      </c>
      <c r="B20" s="401">
        <v>1</v>
      </c>
      <c r="C20" s="401">
        <v>2.2655207388031815E-2</v>
      </c>
      <c r="D20" s="401">
        <v>0.33667858858698552</v>
      </c>
      <c r="E20" s="401">
        <v>0.31022793999893239</v>
      </c>
      <c r="F20" s="401">
        <v>0.28947846047082687</v>
      </c>
      <c r="G20" s="401">
        <v>4.0959803555223405E-2</v>
      </c>
    </row>
    <row r="21" spans="1:7" ht="15.75" customHeight="1">
      <c r="A21" s="403" t="s">
        <v>394</v>
      </c>
      <c r="B21" s="404">
        <v>1094623.6300249998</v>
      </c>
      <c r="C21" s="404">
        <v>99627.53</v>
      </c>
      <c r="D21" s="404">
        <v>148615.24148799997</v>
      </c>
      <c r="E21" s="404">
        <v>172006.10204100001</v>
      </c>
      <c r="F21" s="404">
        <v>345523.13369599998</v>
      </c>
      <c r="G21" s="404">
        <v>328851.62280000001</v>
      </c>
    </row>
    <row r="22" spans="1:7" ht="15.75" customHeight="1">
      <c r="A22" s="400" t="str">
        <f>+CONCATENATE("%"," ","of ",A21)</f>
        <v>% of Total credit risk exposure</v>
      </c>
      <c r="B22" s="401">
        <v>1</v>
      </c>
      <c r="C22" s="401">
        <v>9.1015329166358877E-2</v>
      </c>
      <c r="D22" s="401">
        <v>0.13576834759597303</v>
      </c>
      <c r="E22" s="401">
        <v>0.15713720892090699</v>
      </c>
      <c r="F22" s="401">
        <v>0.31565473667703359</v>
      </c>
      <c r="G22" s="401">
        <v>0.30042437763972757</v>
      </c>
    </row>
    <row r="25" spans="1:7" ht="17.25" customHeight="1">
      <c r="A25" s="407"/>
      <c r="B25" s="369" t="s">
        <v>730</v>
      </c>
      <c r="C25" s="369" t="s">
        <v>413</v>
      </c>
      <c r="D25" s="369" t="s">
        <v>414</v>
      </c>
      <c r="E25" s="369" t="s">
        <v>415</v>
      </c>
      <c r="F25" s="369" t="s">
        <v>416</v>
      </c>
      <c r="G25" s="369" t="s">
        <v>417</v>
      </c>
    </row>
    <row r="26" spans="1:7" ht="15.75" customHeight="1" thickBot="1">
      <c r="A26" s="375" t="s">
        <v>332</v>
      </c>
      <c r="B26" s="376" t="s">
        <v>731</v>
      </c>
      <c r="C26" s="376" t="s">
        <v>418</v>
      </c>
      <c r="D26" s="376" t="s">
        <v>419</v>
      </c>
      <c r="E26" s="376" t="s">
        <v>419</v>
      </c>
      <c r="F26" s="376" t="s">
        <v>420</v>
      </c>
      <c r="G26" s="376" t="s">
        <v>420</v>
      </c>
    </row>
    <row r="27" spans="1:7" ht="15.75" customHeight="1" thickTop="1">
      <c r="A27" s="312" t="s">
        <v>384</v>
      </c>
      <c r="B27" s="252"/>
      <c r="C27" s="252"/>
      <c r="D27" s="252"/>
      <c r="E27" s="252"/>
      <c r="F27" s="252"/>
      <c r="G27" s="252"/>
    </row>
    <row r="28" spans="1:7" ht="15.75" customHeight="1">
      <c r="A28" s="313" t="s">
        <v>277</v>
      </c>
      <c r="B28" s="252">
        <v>21063</v>
      </c>
      <c r="C28" s="252">
        <v>12285</v>
      </c>
      <c r="D28" s="252">
        <v>0</v>
      </c>
      <c r="E28" s="252">
        <v>8778</v>
      </c>
      <c r="F28" s="252">
        <v>0</v>
      </c>
      <c r="G28" s="252">
        <v>0</v>
      </c>
    </row>
    <row r="29" spans="1:7" ht="15.75" customHeight="1">
      <c r="A29" s="313" t="s">
        <v>18</v>
      </c>
      <c r="B29" s="252">
        <v>108792</v>
      </c>
      <c r="C29" s="252">
        <v>52119</v>
      </c>
      <c r="D29" s="252">
        <v>56673</v>
      </c>
      <c r="E29" s="252">
        <v>0</v>
      </c>
      <c r="F29" s="252">
        <v>0</v>
      </c>
      <c r="G29" s="252">
        <v>0</v>
      </c>
    </row>
    <row r="30" spans="1:7" ht="15.75" customHeight="1">
      <c r="A30" s="313" t="s">
        <v>19</v>
      </c>
      <c r="B30" s="252">
        <v>647508</v>
      </c>
      <c r="C30" s="252">
        <v>11678</v>
      </c>
      <c r="D30" s="252">
        <v>50642</v>
      </c>
      <c r="E30" s="252">
        <v>89332</v>
      </c>
      <c r="F30" s="252">
        <v>230055</v>
      </c>
      <c r="G30" s="252">
        <v>265801</v>
      </c>
    </row>
    <row r="31" spans="1:7" ht="15.75" customHeight="1">
      <c r="A31" s="313" t="s">
        <v>385</v>
      </c>
      <c r="B31" s="252">
        <v>66466</v>
      </c>
      <c r="C31" s="252">
        <v>4350</v>
      </c>
      <c r="D31" s="252">
        <v>0</v>
      </c>
      <c r="E31" s="252">
        <v>2068</v>
      </c>
      <c r="F31" s="252">
        <v>52378</v>
      </c>
      <c r="G31" s="252">
        <v>7670</v>
      </c>
    </row>
    <row r="32" spans="1:7" ht="15.75" customHeight="1">
      <c r="A32" s="313" t="s">
        <v>371</v>
      </c>
      <c r="B32" s="252">
        <v>2949</v>
      </c>
      <c r="C32" s="252">
        <v>0</v>
      </c>
      <c r="D32" s="252">
        <v>2133</v>
      </c>
      <c r="E32" s="252">
        <v>391</v>
      </c>
      <c r="F32" s="252">
        <v>425</v>
      </c>
      <c r="G32" s="252">
        <v>0</v>
      </c>
    </row>
    <row r="33" spans="1:7" ht="15.75" customHeight="1">
      <c r="A33" s="313" t="s">
        <v>386</v>
      </c>
      <c r="B33" s="252">
        <v>3212</v>
      </c>
      <c r="C33" s="252">
        <v>3212</v>
      </c>
      <c r="D33" s="252">
        <v>0</v>
      </c>
      <c r="E33" s="252">
        <v>0</v>
      </c>
      <c r="F33" s="252">
        <v>0</v>
      </c>
      <c r="G33" s="252">
        <v>0</v>
      </c>
    </row>
    <row r="34" spans="1:7" ht="15.75" customHeight="1">
      <c r="A34" s="313" t="s">
        <v>387</v>
      </c>
      <c r="B34" s="252">
        <v>3514</v>
      </c>
      <c r="C34" s="252">
        <v>47</v>
      </c>
      <c r="D34" s="252">
        <v>2283</v>
      </c>
      <c r="E34" s="252">
        <v>46</v>
      </c>
      <c r="F34" s="252">
        <v>1121</v>
      </c>
      <c r="G34" s="252">
        <v>17</v>
      </c>
    </row>
    <row r="35" spans="1:7" ht="15.75" customHeight="1">
      <c r="A35" s="403" t="s">
        <v>388</v>
      </c>
      <c r="B35" s="404">
        <v>853504</v>
      </c>
      <c r="C35" s="404">
        <v>83691</v>
      </c>
      <c r="D35" s="404">
        <v>111731</v>
      </c>
      <c r="E35" s="404">
        <v>100615</v>
      </c>
      <c r="F35" s="404">
        <v>283979</v>
      </c>
      <c r="G35" s="404">
        <v>273488</v>
      </c>
    </row>
    <row r="36" spans="1:7" ht="15.75" customHeight="1">
      <c r="A36" s="400" t="str">
        <f>+CONCATENATE("%"," ","of ",A35)</f>
        <v>% of Credit risk exposure on-balance sheet</v>
      </c>
      <c r="B36" s="401">
        <v>1</v>
      </c>
      <c r="C36" s="401">
        <v>9.805577946910618E-2</v>
      </c>
      <c r="D36" s="401">
        <v>0.13090858390821836</v>
      </c>
      <c r="E36" s="401">
        <v>0.11788462619976005</v>
      </c>
      <c r="F36" s="401">
        <v>0.33272134635572886</v>
      </c>
      <c r="G36" s="401">
        <v>0.32042966406718654</v>
      </c>
    </row>
    <row r="37" spans="1:7" ht="15.75" customHeight="1">
      <c r="A37" s="312" t="s">
        <v>389</v>
      </c>
      <c r="B37" s="354"/>
      <c r="C37" s="354"/>
      <c r="D37" s="354"/>
      <c r="E37" s="354"/>
      <c r="F37" s="354"/>
      <c r="G37" s="354"/>
    </row>
    <row r="38" spans="1:7" ht="15.75" customHeight="1">
      <c r="A38" s="313" t="s">
        <v>390</v>
      </c>
      <c r="B38" s="374">
        <v>9542</v>
      </c>
      <c r="C38" s="374">
        <v>2373</v>
      </c>
      <c r="D38" s="374">
        <v>1234</v>
      </c>
      <c r="E38" s="374">
        <v>2389</v>
      </c>
      <c r="F38" s="374">
        <v>1753</v>
      </c>
      <c r="G38" s="374">
        <v>1793</v>
      </c>
    </row>
    <row r="39" spans="1:7" ht="15.75" customHeight="1">
      <c r="A39" s="313" t="s">
        <v>391</v>
      </c>
      <c r="B39" s="374">
        <v>38890</v>
      </c>
      <c r="C39" s="374">
        <v>658</v>
      </c>
      <c r="D39" s="374">
        <v>10163</v>
      </c>
      <c r="E39" s="374">
        <v>17738</v>
      </c>
      <c r="F39" s="374">
        <v>10273</v>
      </c>
      <c r="G39" s="374">
        <v>58</v>
      </c>
    </row>
    <row r="40" spans="1:7" ht="15.75" customHeight="1">
      <c r="A40" s="313" t="s">
        <v>392</v>
      </c>
      <c r="B40" s="374">
        <v>56363</v>
      </c>
      <c r="C40" s="374">
        <v>2432</v>
      </c>
      <c r="D40" s="374">
        <v>21419</v>
      </c>
      <c r="E40" s="374">
        <v>15705</v>
      </c>
      <c r="F40" s="374">
        <v>16807</v>
      </c>
      <c r="G40" s="252">
        <v>0</v>
      </c>
    </row>
    <row r="41" spans="1:7" ht="15.75" customHeight="1">
      <c r="A41" s="403" t="s">
        <v>393</v>
      </c>
      <c r="B41" s="404">
        <v>104795</v>
      </c>
      <c r="C41" s="404">
        <v>5463</v>
      </c>
      <c r="D41" s="404">
        <v>32816</v>
      </c>
      <c r="E41" s="404">
        <v>35832</v>
      </c>
      <c r="F41" s="404">
        <v>28833</v>
      </c>
      <c r="G41" s="404">
        <v>1851</v>
      </c>
    </row>
    <row r="42" spans="1:7" ht="15.75" customHeight="1">
      <c r="A42" s="408" t="str">
        <f>+CONCATENATE("%"," ","of ",A41)</f>
        <v>% of Credit risk exposure off-balance sheet</v>
      </c>
      <c r="B42" s="401">
        <v>1</v>
      </c>
      <c r="C42" s="401">
        <v>5.2130349730426073E-2</v>
      </c>
      <c r="D42" s="401">
        <v>0.31314471110262893</v>
      </c>
      <c r="E42" s="401">
        <v>0.34192471014838494</v>
      </c>
      <c r="F42" s="401">
        <v>0.27513717257502746</v>
      </c>
      <c r="G42" s="401">
        <v>1.766305644353261E-2</v>
      </c>
    </row>
    <row r="43" spans="1:7" ht="15.75" customHeight="1">
      <c r="A43" s="403" t="s">
        <v>394</v>
      </c>
      <c r="B43" s="404">
        <v>958299</v>
      </c>
      <c r="C43" s="404">
        <v>89154</v>
      </c>
      <c r="D43" s="404">
        <v>144547</v>
      </c>
      <c r="E43" s="404">
        <v>136447</v>
      </c>
      <c r="F43" s="404">
        <v>312812</v>
      </c>
      <c r="G43" s="404">
        <v>275339</v>
      </c>
    </row>
    <row r="44" spans="1:7" ht="15.75" customHeight="1">
      <c r="A44" s="400" t="str">
        <f>+CONCATENATE("%"," ","of ",A43)</f>
        <v>% of Total credit risk exposure</v>
      </c>
      <c r="B44" s="401">
        <v>1</v>
      </c>
      <c r="C44" s="401">
        <v>9.3033593899190123E-2</v>
      </c>
      <c r="D44" s="401">
        <v>0.15083705607540027</v>
      </c>
      <c r="E44" s="401">
        <v>0.14238457934319038</v>
      </c>
      <c r="F44" s="401">
        <v>0.32642421624148621</v>
      </c>
      <c r="G44" s="401">
        <v>0.28732055444073301</v>
      </c>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36"/>
  <sheetViews>
    <sheetView showGridLines="0" zoomScaleNormal="100" zoomScaleSheetLayoutView="100" workbookViewId="0"/>
  </sheetViews>
  <sheetFormatPr defaultRowHeight="12.75"/>
  <cols>
    <col min="1" max="1" width="37" style="247" bestFit="1" customWidth="1"/>
    <col min="2" max="2" width="12" style="247" customWidth="1"/>
    <col min="3" max="3" width="8.28515625" style="247" customWidth="1"/>
    <col min="4" max="4" width="9.28515625" style="247" customWidth="1"/>
    <col min="5" max="5" width="2.28515625" style="247" customWidth="1"/>
    <col min="6" max="6" width="12" style="247" customWidth="1"/>
    <col min="7" max="7" width="8.140625" style="247" customWidth="1"/>
    <col min="8" max="8" width="9.28515625" style="247" customWidth="1"/>
    <col min="9" max="16384" width="9.140625" style="247"/>
  </cols>
  <sheetData>
    <row r="1" spans="1:8">
      <c r="A1" s="1" t="s">
        <v>732</v>
      </c>
      <c r="B1" s="1"/>
    </row>
    <row r="2" spans="1:8">
      <c r="A2" s="1"/>
      <c r="B2" s="1"/>
    </row>
    <row r="3" spans="1:8" ht="20.25" customHeight="1">
      <c r="A3" s="388" t="s">
        <v>382</v>
      </c>
      <c r="B3" s="642">
        <v>2015</v>
      </c>
      <c r="C3" s="642"/>
      <c r="D3" s="642"/>
      <c r="E3" s="409"/>
      <c r="F3" s="642">
        <v>2014</v>
      </c>
      <c r="G3" s="642"/>
      <c r="H3" s="643"/>
    </row>
    <row r="4" spans="1:8" ht="3.75" customHeight="1">
      <c r="A4" s="388"/>
      <c r="B4" s="409"/>
      <c r="C4" s="409"/>
      <c r="D4" s="409"/>
      <c r="E4" s="409"/>
      <c r="F4" s="409"/>
      <c r="G4" s="409"/>
      <c r="H4" s="412"/>
    </row>
    <row r="5" spans="1:8" s="1" customFormat="1" ht="24.75" customHeight="1" thickBot="1">
      <c r="A5" s="384" t="s">
        <v>733</v>
      </c>
      <c r="B5" s="576" t="s">
        <v>422</v>
      </c>
      <c r="C5" s="414" t="s">
        <v>423</v>
      </c>
      <c r="D5" s="414" t="s">
        <v>424</v>
      </c>
      <c r="E5" s="414"/>
      <c r="F5" s="576" t="s">
        <v>422</v>
      </c>
      <c r="G5" s="414" t="s">
        <v>423</v>
      </c>
      <c r="H5" s="415" t="s">
        <v>424</v>
      </c>
    </row>
    <row r="6" spans="1:8" s="1" customFormat="1" ht="15.75" customHeight="1" thickTop="1">
      <c r="A6" s="312" t="s">
        <v>425</v>
      </c>
      <c r="B6" s="451">
        <v>0.96399999999999997</v>
      </c>
      <c r="C6" s="451">
        <v>6.0000000000000001E-3</v>
      </c>
      <c r="D6" s="583">
        <v>0.03</v>
      </c>
      <c r="E6" s="583"/>
      <c r="F6" s="583">
        <v>0.89800000000000002</v>
      </c>
      <c r="G6" s="451">
        <v>3.7999999999999999E-2</v>
      </c>
      <c r="H6" s="451">
        <v>6.4000000000000001E-2</v>
      </c>
    </row>
    <row r="7" spans="1:8" s="1" customFormat="1" ht="15.75" customHeight="1">
      <c r="A7" s="312" t="s">
        <v>426</v>
      </c>
      <c r="B7" s="451"/>
      <c r="C7" s="451"/>
      <c r="D7" s="583"/>
      <c r="E7" s="583"/>
      <c r="F7" s="583"/>
      <c r="G7" s="451"/>
      <c r="H7" s="451"/>
    </row>
    <row r="8" spans="1:8" s="1" customFormat="1" ht="15.75" customHeight="1">
      <c r="A8" s="434" t="s">
        <v>734</v>
      </c>
      <c r="B8" s="451">
        <v>0.93</v>
      </c>
      <c r="C8" s="451">
        <v>5.5E-2</v>
      </c>
      <c r="D8" s="583">
        <v>1.4999999999999999E-2</v>
      </c>
      <c r="E8" s="583"/>
      <c r="F8" s="583">
        <v>0.94299999999999995</v>
      </c>
      <c r="G8" s="451">
        <v>4.7E-2</v>
      </c>
      <c r="H8" s="451">
        <v>0.01</v>
      </c>
    </row>
    <row r="9" spans="1:8" s="1" customFormat="1" ht="15.75" customHeight="1">
      <c r="A9" s="434" t="s">
        <v>23</v>
      </c>
      <c r="B9" s="583">
        <v>0.93300000000000005</v>
      </c>
      <c r="C9" s="583">
        <v>6.7000000000000004E-2</v>
      </c>
      <c r="D9" s="583">
        <v>1.1247427350939257E-6</v>
      </c>
      <c r="E9" s="583"/>
      <c r="F9" s="583">
        <v>0.89700000000000002</v>
      </c>
      <c r="G9" s="583">
        <v>0.10299999999999999</v>
      </c>
      <c r="H9" s="583">
        <v>1.0841719637542677E-4</v>
      </c>
    </row>
    <row r="10" spans="1:8" s="1" customFormat="1" ht="15.75" customHeight="1">
      <c r="A10" s="411" t="s">
        <v>21</v>
      </c>
      <c r="B10" s="582">
        <v>0.94699999999999995</v>
      </c>
      <c r="C10" s="582">
        <v>3.9E-2</v>
      </c>
      <c r="D10" s="582">
        <v>1.4999999999999999E-2</v>
      </c>
      <c r="E10" s="582"/>
      <c r="F10" s="582">
        <v>0.9</v>
      </c>
      <c r="G10" s="582">
        <v>7.0000000000000007E-2</v>
      </c>
      <c r="H10" s="582">
        <v>2.9000000000000001E-2</v>
      </c>
    </row>
    <row r="11" spans="1:8">
      <c r="A11" s="260"/>
      <c r="B11" s="260"/>
    </row>
    <row r="12" spans="1:8">
      <c r="A12" s="262"/>
      <c r="B12" s="262"/>
    </row>
    <row r="13" spans="1:8">
      <c r="A13" s="260"/>
      <c r="B13" s="260"/>
    </row>
    <row r="14" spans="1:8">
      <c r="A14" s="260"/>
      <c r="B14" s="260"/>
    </row>
    <row r="15" spans="1:8">
      <c r="A15" s="260"/>
      <c r="B15" s="260"/>
    </row>
    <row r="16" spans="1:8">
      <c r="A16" s="260"/>
      <c r="B16" s="260"/>
    </row>
    <row r="17" spans="1:2">
      <c r="A17" s="260"/>
      <c r="B17" s="260"/>
    </row>
    <row r="18" spans="1:2">
      <c r="A18" s="260"/>
      <c r="B18" s="260"/>
    </row>
    <row r="19" spans="1:2">
      <c r="A19" s="260"/>
      <c r="B19" s="260"/>
    </row>
    <row r="20" spans="1:2">
      <c r="A20" s="260"/>
      <c r="B20" s="260"/>
    </row>
    <row r="21" spans="1:2">
      <c r="A21" s="260"/>
      <c r="B21" s="260"/>
    </row>
    <row r="22" spans="1:2">
      <c r="A22" s="259"/>
      <c r="B22" s="259"/>
    </row>
    <row r="23" spans="1:2">
      <c r="A23" s="260"/>
      <c r="B23" s="260"/>
    </row>
    <row r="24" spans="1:2">
      <c r="A24" s="259"/>
      <c r="B24" s="259"/>
    </row>
    <row r="25" spans="1:2">
      <c r="A25" s="259"/>
      <c r="B25" s="259"/>
    </row>
    <row r="26" spans="1:2">
      <c r="A26" s="260"/>
      <c r="B26" s="260"/>
    </row>
    <row r="27" spans="1:2">
      <c r="A27" s="260"/>
      <c r="B27" s="260"/>
    </row>
    <row r="28" spans="1:2">
      <c r="A28" s="260"/>
      <c r="B28" s="260"/>
    </row>
    <row r="29" spans="1:2">
      <c r="A29" s="260"/>
      <c r="B29" s="260"/>
    </row>
    <row r="30" spans="1:2">
      <c r="A30" s="260"/>
      <c r="B30" s="260"/>
    </row>
    <row r="31" spans="1:2">
      <c r="A31" s="259"/>
      <c r="B31" s="259"/>
    </row>
    <row r="32" spans="1:2">
      <c r="A32" s="257"/>
      <c r="B32" s="257"/>
    </row>
    <row r="33" spans="1:2">
      <c r="A33" s="260"/>
      <c r="B33" s="260"/>
    </row>
    <row r="34" spans="1:2">
      <c r="A34" s="260"/>
      <c r="B34" s="260"/>
    </row>
    <row r="35" spans="1:2">
      <c r="A35" s="260"/>
      <c r="B35" s="260"/>
    </row>
    <row r="36" spans="1:2">
      <c r="A36" s="260"/>
      <c r="B36" s="260"/>
    </row>
  </sheetData>
  <mergeCells count="2">
    <mergeCell ref="B3:D3"/>
    <mergeCell ref="F3:H3"/>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43"/>
  <sheetViews>
    <sheetView showGridLines="0" zoomScaleNormal="100" zoomScaleSheetLayoutView="100" workbookViewId="0"/>
  </sheetViews>
  <sheetFormatPr defaultRowHeight="12.75"/>
  <cols>
    <col min="1" max="1" width="40.140625" style="247" customWidth="1"/>
    <col min="2" max="7" width="10.7109375" style="247" customWidth="1"/>
    <col min="8" max="16384" width="9.140625" style="247"/>
  </cols>
  <sheetData>
    <row r="1" spans="1:10">
      <c r="A1" s="247" t="s">
        <v>435</v>
      </c>
      <c r="B1" s="1"/>
    </row>
    <row r="2" spans="1:10">
      <c r="A2" s="1"/>
      <c r="B2" s="1"/>
    </row>
    <row r="3" spans="1:10" ht="27.75" customHeight="1" thickBot="1">
      <c r="A3" s="375" t="s">
        <v>687</v>
      </c>
      <c r="B3" s="376" t="s">
        <v>305</v>
      </c>
      <c r="C3" s="376" t="s">
        <v>427</v>
      </c>
      <c r="D3" s="420" t="s">
        <v>428</v>
      </c>
      <c r="E3" s="420" t="s">
        <v>429</v>
      </c>
      <c r="F3" s="376" t="s">
        <v>12</v>
      </c>
      <c r="G3" s="376" t="s">
        <v>21</v>
      </c>
    </row>
    <row r="4" spans="1:10" ht="15.75" customHeight="1" thickTop="1">
      <c r="A4" s="312" t="s">
        <v>384</v>
      </c>
      <c r="B4" s="312"/>
      <c r="C4" s="312"/>
      <c r="D4" s="312"/>
      <c r="E4" s="312"/>
      <c r="F4" s="312"/>
      <c r="G4" s="590"/>
      <c r="H4" s="312"/>
      <c r="I4" s="312"/>
      <c r="J4" s="312"/>
    </row>
    <row r="5" spans="1:10" s="1" customFormat="1" ht="15.75" customHeight="1">
      <c r="A5" s="313" t="s">
        <v>277</v>
      </c>
      <c r="B5" s="374">
        <v>48101.720908050003</v>
      </c>
      <c r="C5" s="416">
        <v>0</v>
      </c>
      <c r="D5" s="416">
        <v>0</v>
      </c>
      <c r="E5" s="416">
        <v>0</v>
      </c>
      <c r="F5" s="416">
        <v>0</v>
      </c>
      <c r="G5" s="585">
        <v>48102</v>
      </c>
      <c r="H5" s="247"/>
      <c r="I5" s="247"/>
      <c r="J5" s="350"/>
    </row>
    <row r="6" spans="1:10" s="1" customFormat="1" ht="15.75" customHeight="1">
      <c r="A6" s="313" t="s">
        <v>18</v>
      </c>
      <c r="B6" s="374">
        <v>31339.917441939997</v>
      </c>
      <c r="C6" s="374">
        <v>15130.765715</v>
      </c>
      <c r="D6" s="374">
        <v>30151.249166000001</v>
      </c>
      <c r="E6" s="374">
        <v>10589.953469</v>
      </c>
      <c r="F6" s="374">
        <v>278.68581</v>
      </c>
      <c r="G6" s="585">
        <v>87491</v>
      </c>
      <c r="H6" s="247"/>
      <c r="I6" s="247"/>
      <c r="J6" s="350"/>
    </row>
    <row r="7" spans="1:10" s="1" customFormat="1" ht="15.75" customHeight="1">
      <c r="A7" s="313" t="s">
        <v>19</v>
      </c>
      <c r="B7" s="374">
        <v>642649.91237021994</v>
      </c>
      <c r="C7" s="374">
        <v>13896.917399</v>
      </c>
      <c r="D7" s="374">
        <v>12967.278072000001</v>
      </c>
      <c r="E7" s="374">
        <v>10373.53047</v>
      </c>
      <c r="F7" s="374">
        <v>462.772246</v>
      </c>
      <c r="G7" s="585">
        <v>680350</v>
      </c>
      <c r="H7" s="247"/>
      <c r="I7" s="247"/>
      <c r="J7" s="350"/>
    </row>
    <row r="8" spans="1:10" s="1" customFormat="1" ht="15.75" customHeight="1">
      <c r="A8" s="313" t="s">
        <v>385</v>
      </c>
      <c r="B8" s="374">
        <v>52003.839484210002</v>
      </c>
      <c r="C8" s="416">
        <v>6857.0507440000001</v>
      </c>
      <c r="D8" s="374">
        <v>14076.230147999999</v>
      </c>
      <c r="E8" s="416">
        <v>5856.9785185000001</v>
      </c>
      <c r="F8" s="416">
        <v>0</v>
      </c>
      <c r="G8" s="585">
        <v>78794</v>
      </c>
      <c r="H8" s="247"/>
      <c r="I8" s="247"/>
      <c r="J8" s="350"/>
    </row>
    <row r="9" spans="1:10" s="1" customFormat="1" ht="15.75" customHeight="1">
      <c r="A9" s="313" t="s">
        <v>371</v>
      </c>
      <c r="B9" s="374">
        <v>3470.0594804000002</v>
      </c>
      <c r="C9" s="416">
        <v>463.27060898000002</v>
      </c>
      <c r="D9" s="416">
        <v>2523.0152543599997</v>
      </c>
      <c r="E9" s="416">
        <v>0</v>
      </c>
      <c r="F9" s="416">
        <v>0</v>
      </c>
      <c r="G9" s="585">
        <v>6456</v>
      </c>
      <c r="H9" s="247"/>
      <c r="I9" s="247"/>
      <c r="J9" s="350"/>
    </row>
    <row r="10" spans="1:10" s="1" customFormat="1" ht="15.75" customHeight="1">
      <c r="A10" s="313" t="s">
        <v>431</v>
      </c>
      <c r="B10" s="374">
        <v>1519.3175140000001</v>
      </c>
      <c r="C10" s="416">
        <v>0</v>
      </c>
      <c r="D10" s="416">
        <v>0</v>
      </c>
      <c r="E10" s="416">
        <v>0</v>
      </c>
      <c r="F10" s="416">
        <v>0</v>
      </c>
      <c r="G10" s="585">
        <v>1519</v>
      </c>
      <c r="H10" s="247"/>
      <c r="I10" s="247"/>
      <c r="J10" s="350"/>
    </row>
    <row r="11" spans="1:10" ht="15.75" customHeight="1">
      <c r="A11" s="313" t="s">
        <v>387</v>
      </c>
      <c r="B11" s="374">
        <v>4427.7517226400005</v>
      </c>
      <c r="C11" s="416">
        <v>6.9871590000000001</v>
      </c>
      <c r="D11" s="416">
        <v>70.437741000000003</v>
      </c>
      <c r="E11" s="416">
        <v>71.547207</v>
      </c>
      <c r="F11" s="416">
        <v>3.8092519999999999</v>
      </c>
      <c r="G11" s="585">
        <v>4581</v>
      </c>
    </row>
    <row r="12" spans="1:10" ht="15.75" customHeight="1">
      <c r="A12" s="403" t="s">
        <v>388</v>
      </c>
      <c r="B12" s="404">
        <v>783512.51892146003</v>
      </c>
      <c r="C12" s="404">
        <v>36354.991625979994</v>
      </c>
      <c r="D12" s="404">
        <v>59788.210381359997</v>
      </c>
      <c r="E12" s="404">
        <v>26892.009664499998</v>
      </c>
      <c r="F12" s="404">
        <v>745.26730799999996</v>
      </c>
      <c r="G12" s="591">
        <v>907293</v>
      </c>
    </row>
    <row r="13" spans="1:10" ht="15.75" customHeight="1">
      <c r="A13" s="400" t="str">
        <f>+CONCATENATE("%"," ","of ",A12)</f>
        <v>% of Credit risk exposure on-balance sheet</v>
      </c>
      <c r="B13" s="401">
        <v>0.86357165647862377</v>
      </c>
      <c r="C13" s="401">
        <v>4.006973670686316E-2</v>
      </c>
      <c r="D13" s="401">
        <v>6.5897356621686706E-2</v>
      </c>
      <c r="E13" s="401">
        <v>2.9639829321398928E-2</v>
      </c>
      <c r="F13" s="401">
        <v>8.2141855828271571E-4</v>
      </c>
      <c r="G13" s="588">
        <v>1</v>
      </c>
    </row>
    <row r="14" spans="1:10" ht="15.75" customHeight="1">
      <c r="A14" s="312" t="s">
        <v>389</v>
      </c>
      <c r="G14" s="589"/>
    </row>
    <row r="15" spans="1:10" ht="15.75" customHeight="1">
      <c r="A15" s="313" t="s">
        <v>390</v>
      </c>
      <c r="B15" s="374">
        <v>19015.356285469999</v>
      </c>
      <c r="C15" s="417">
        <v>115.925342</v>
      </c>
      <c r="D15" s="416">
        <v>23.770795</v>
      </c>
      <c r="E15" s="416">
        <v>5.9847859999999997</v>
      </c>
      <c r="F15" s="416">
        <v>0.68812099999999998</v>
      </c>
      <c r="G15" s="585">
        <v>19161.725329469999</v>
      </c>
    </row>
    <row r="16" spans="1:10" ht="15.75" customHeight="1">
      <c r="A16" s="313" t="s">
        <v>391</v>
      </c>
      <c r="B16" s="374">
        <v>41311.357519999998</v>
      </c>
      <c r="C16" s="417">
        <v>432.491761</v>
      </c>
      <c r="D16" s="418">
        <v>205.888936</v>
      </c>
      <c r="E16" s="418">
        <v>101.109172</v>
      </c>
      <c r="F16" s="418">
        <v>48.804473000000002</v>
      </c>
      <c r="G16" s="585">
        <v>42099.651861999992</v>
      </c>
    </row>
    <row r="17" spans="1:7" ht="15.75" customHeight="1">
      <c r="A17" s="313" t="s">
        <v>392</v>
      </c>
      <c r="B17" s="374">
        <v>113411.27734719</v>
      </c>
      <c r="C17" s="417">
        <v>204.86917099999999</v>
      </c>
      <c r="D17" s="374">
        <v>8807.3481549999997</v>
      </c>
      <c r="E17" s="416">
        <v>3644.7795955000001</v>
      </c>
      <c r="F17" s="416">
        <v>0</v>
      </c>
      <c r="G17" s="585">
        <v>126068.27426869</v>
      </c>
    </row>
    <row r="18" spans="1:7" ht="15.75" customHeight="1">
      <c r="A18" s="403" t="s">
        <v>393</v>
      </c>
      <c r="B18" s="404">
        <v>173737.99115265999</v>
      </c>
      <c r="C18" s="404">
        <v>753.28627400000005</v>
      </c>
      <c r="D18" s="404">
        <v>9037.0078859999994</v>
      </c>
      <c r="E18" s="404">
        <v>3751.8735535000001</v>
      </c>
      <c r="F18" s="404">
        <v>49.492594000000004</v>
      </c>
      <c r="G18" s="591">
        <v>187329.65146015998</v>
      </c>
    </row>
    <row r="19" spans="1:7" ht="15.75" customHeight="1">
      <c r="A19" s="400" t="str">
        <f>+CONCATENATE("%"," ","of ",A18)</f>
        <v>% of Credit risk exposure off-balance sheet</v>
      </c>
      <c r="B19" s="401">
        <v>0.92744522716207278</v>
      </c>
      <c r="C19" s="401">
        <v>4.021180139547764E-3</v>
      </c>
      <c r="D19" s="401">
        <v>4.8241203757974908E-2</v>
      </c>
      <c r="E19" s="401">
        <v>2.0028188406136675E-2</v>
      </c>
      <c r="F19" s="401">
        <v>2.6420053426793336E-4</v>
      </c>
      <c r="G19" s="588">
        <v>1</v>
      </c>
    </row>
    <row r="20" spans="1:7" ht="15.75" customHeight="1">
      <c r="A20" s="403" t="s">
        <v>394</v>
      </c>
      <c r="B20" s="404">
        <v>957250.51007412001</v>
      </c>
      <c r="C20" s="404">
        <v>37108.277899979992</v>
      </c>
      <c r="D20" s="404">
        <v>68825.218267360004</v>
      </c>
      <c r="E20" s="404">
        <v>30643.883217999999</v>
      </c>
      <c r="F20" s="404">
        <v>794.75990200000001</v>
      </c>
      <c r="G20" s="591">
        <v>1094622.65146016</v>
      </c>
    </row>
    <row r="21" spans="1:7" ht="15.75" customHeight="1">
      <c r="A21" s="400" t="str">
        <f>+CONCATENATE("%"," ","of ",A20)</f>
        <v>% of Total credit risk exposure</v>
      </c>
      <c r="B21" s="401">
        <v>0.87450274192408317</v>
      </c>
      <c r="C21" s="401">
        <v>3.3900520741535732E-2</v>
      </c>
      <c r="D21" s="401">
        <v>6.2875748254936387E-2</v>
      </c>
      <c r="E21" s="401">
        <v>2.799492882512793E-2</v>
      </c>
      <c r="F21" s="401">
        <v>7.2605833703499433E-4</v>
      </c>
      <c r="G21" s="588">
        <v>1</v>
      </c>
    </row>
    <row r="23" spans="1:7">
      <c r="A23" s="317"/>
      <c r="B23" s="317"/>
      <c r="C23" s="317"/>
      <c r="D23" s="317"/>
      <c r="E23" s="317"/>
      <c r="F23" s="317"/>
      <c r="G23" s="317"/>
    </row>
    <row r="24" spans="1:7" ht="27.75" customHeight="1" thickBot="1">
      <c r="A24" s="375" t="s">
        <v>332</v>
      </c>
      <c r="B24" s="376" t="s">
        <v>305</v>
      </c>
      <c r="C24" s="376" t="s">
        <v>427</v>
      </c>
      <c r="D24" s="420" t="s">
        <v>428</v>
      </c>
      <c r="E24" s="420" t="s">
        <v>429</v>
      </c>
      <c r="F24" s="376" t="s">
        <v>12</v>
      </c>
      <c r="G24" s="376" t="s">
        <v>21</v>
      </c>
    </row>
    <row r="25" spans="1:7" ht="15.75" customHeight="1" thickTop="1">
      <c r="A25" s="312" t="s">
        <v>384</v>
      </c>
      <c r="G25" s="592"/>
    </row>
    <row r="26" spans="1:7" ht="15.75" customHeight="1">
      <c r="A26" s="313" t="s">
        <v>277</v>
      </c>
      <c r="B26" s="374">
        <v>21063</v>
      </c>
      <c r="C26" s="416" t="s">
        <v>430</v>
      </c>
      <c r="D26" s="416" t="s">
        <v>430</v>
      </c>
      <c r="E26" s="416" t="s">
        <v>430</v>
      </c>
      <c r="F26" s="416" t="s">
        <v>430</v>
      </c>
      <c r="G26" s="585">
        <v>21063</v>
      </c>
    </row>
    <row r="27" spans="1:7" ht="15.75" customHeight="1">
      <c r="A27" s="313" t="s">
        <v>18</v>
      </c>
      <c r="B27" s="374">
        <v>34540</v>
      </c>
      <c r="C27" s="374">
        <v>21550</v>
      </c>
      <c r="D27" s="374">
        <v>32869</v>
      </c>
      <c r="E27" s="374">
        <v>10763</v>
      </c>
      <c r="F27" s="374">
        <v>9070</v>
      </c>
      <c r="G27" s="585">
        <v>108792</v>
      </c>
    </row>
    <row r="28" spans="1:7" ht="15.75" customHeight="1">
      <c r="A28" s="313" t="s">
        <v>19</v>
      </c>
      <c r="B28" s="374">
        <v>607977</v>
      </c>
      <c r="C28" s="374">
        <v>24161</v>
      </c>
      <c r="D28" s="374">
        <v>13579</v>
      </c>
      <c r="E28" s="374">
        <v>867</v>
      </c>
      <c r="F28" s="374">
        <v>924</v>
      </c>
      <c r="G28" s="585">
        <v>647508</v>
      </c>
    </row>
    <row r="29" spans="1:7" ht="15.75" customHeight="1">
      <c r="A29" s="313" t="s">
        <v>385</v>
      </c>
      <c r="B29" s="374">
        <v>46155</v>
      </c>
      <c r="C29" s="374">
        <v>1752</v>
      </c>
      <c r="D29" s="416">
        <v>11506</v>
      </c>
      <c r="E29" s="416">
        <v>7053</v>
      </c>
      <c r="F29" s="416" t="s">
        <v>430</v>
      </c>
      <c r="G29" s="585">
        <v>66466</v>
      </c>
    </row>
    <row r="30" spans="1:7" ht="15.75" customHeight="1">
      <c r="A30" s="313" t="s">
        <v>371</v>
      </c>
      <c r="B30" s="374">
        <v>2688</v>
      </c>
      <c r="C30" s="416">
        <v>83</v>
      </c>
      <c r="D30" s="374">
        <v>178</v>
      </c>
      <c r="E30" s="416" t="s">
        <v>430</v>
      </c>
      <c r="F30" s="416" t="s">
        <v>430</v>
      </c>
      <c r="G30" s="585">
        <v>2949</v>
      </c>
    </row>
    <row r="31" spans="1:7" ht="15.75" customHeight="1">
      <c r="A31" s="313" t="s">
        <v>431</v>
      </c>
      <c r="B31" s="374">
        <v>3212</v>
      </c>
      <c r="C31" s="416" t="s">
        <v>430</v>
      </c>
      <c r="D31" s="416" t="s">
        <v>430</v>
      </c>
      <c r="E31" s="416" t="s">
        <v>430</v>
      </c>
      <c r="F31" s="416" t="s">
        <v>430</v>
      </c>
      <c r="G31" s="585">
        <v>3212</v>
      </c>
    </row>
    <row r="32" spans="1:7" ht="15.75" customHeight="1">
      <c r="A32" s="313" t="s">
        <v>387</v>
      </c>
      <c r="B32" s="374">
        <v>3021</v>
      </c>
      <c r="C32" s="374">
        <v>53</v>
      </c>
      <c r="D32" s="374">
        <v>349</v>
      </c>
      <c r="E32" s="374">
        <v>86</v>
      </c>
      <c r="F32" s="374">
        <v>5</v>
      </c>
      <c r="G32" s="585">
        <v>3514</v>
      </c>
    </row>
    <row r="33" spans="1:7" ht="15.75" customHeight="1">
      <c r="A33" s="403" t="s">
        <v>388</v>
      </c>
      <c r="B33" s="404">
        <v>718656</v>
      </c>
      <c r="C33" s="404">
        <v>47599</v>
      </c>
      <c r="D33" s="404">
        <v>58481</v>
      </c>
      <c r="E33" s="404">
        <v>18769</v>
      </c>
      <c r="F33" s="404">
        <v>9999</v>
      </c>
      <c r="G33" s="591">
        <v>853504</v>
      </c>
    </row>
    <row r="34" spans="1:7" ht="15.75" customHeight="1">
      <c r="A34" s="400" t="str">
        <f>+CONCATENATE("%"," ","of ",A33)</f>
        <v>% of Credit risk exposure on-balance sheet</v>
      </c>
      <c r="B34" s="401">
        <v>0.84200659868026395</v>
      </c>
      <c r="C34" s="401">
        <v>5.5768924340131976E-2</v>
      </c>
      <c r="D34" s="401">
        <v>6.8518718131373724E-2</v>
      </c>
      <c r="E34" s="401">
        <v>2.1990523770245952E-2</v>
      </c>
      <c r="F34" s="401">
        <v>1.1715235077984403E-2</v>
      </c>
      <c r="G34" s="588">
        <v>1</v>
      </c>
    </row>
    <row r="35" spans="1:7" ht="15.75" customHeight="1">
      <c r="A35" s="312" t="s">
        <v>389</v>
      </c>
      <c r="B35" s="374"/>
      <c r="C35" s="374"/>
      <c r="D35" s="374"/>
      <c r="E35" s="374"/>
      <c r="F35" s="374"/>
      <c r="G35" s="585"/>
    </row>
    <row r="36" spans="1:7" ht="15.75" customHeight="1">
      <c r="A36" s="313" t="s">
        <v>390</v>
      </c>
      <c r="B36" s="374">
        <v>9238</v>
      </c>
      <c r="C36" s="374">
        <v>304</v>
      </c>
      <c r="D36" s="419" t="s">
        <v>430</v>
      </c>
      <c r="E36" s="419" t="s">
        <v>430</v>
      </c>
      <c r="F36" s="419" t="s">
        <v>430</v>
      </c>
      <c r="G36" s="585">
        <v>9542</v>
      </c>
    </row>
    <row r="37" spans="1:7" ht="15.75" customHeight="1">
      <c r="A37" s="313" t="s">
        <v>391</v>
      </c>
      <c r="B37" s="374">
        <v>38157.790137000004</v>
      </c>
      <c r="C37" s="374">
        <v>378.935992</v>
      </c>
      <c r="D37" s="374">
        <v>213.42015499999999</v>
      </c>
      <c r="E37" s="374">
        <v>81.333764000000002</v>
      </c>
      <c r="F37" s="374">
        <v>58.398383999999993</v>
      </c>
      <c r="G37" s="585">
        <v>38889.878432000005</v>
      </c>
    </row>
    <row r="38" spans="1:7" ht="15.75" customHeight="1">
      <c r="A38" s="313" t="s">
        <v>392</v>
      </c>
      <c r="B38" s="374">
        <v>48553.279561802796</v>
      </c>
      <c r="C38" s="374">
        <v>15.511035416800002</v>
      </c>
      <c r="D38" s="374">
        <v>7793.9382237237005</v>
      </c>
      <c r="E38" s="416" t="s">
        <v>430</v>
      </c>
      <c r="F38" s="416" t="s">
        <v>430</v>
      </c>
      <c r="G38" s="585">
        <v>56362.728820943295</v>
      </c>
    </row>
    <row r="39" spans="1:7" ht="15.75" customHeight="1">
      <c r="A39" s="403" t="s">
        <v>393</v>
      </c>
      <c r="B39" s="404">
        <v>95949.069698802807</v>
      </c>
      <c r="C39" s="404">
        <v>698.44702741679998</v>
      </c>
      <c r="D39" s="404">
        <v>8007.3583787237003</v>
      </c>
      <c r="E39" s="404">
        <v>81.333764000000002</v>
      </c>
      <c r="F39" s="404">
        <v>58.398383999999993</v>
      </c>
      <c r="G39" s="591">
        <v>104794.6072529433</v>
      </c>
    </row>
    <row r="40" spans="1:7" ht="15.75" customHeight="1">
      <c r="A40" s="400" t="str">
        <f>+CONCATENATE("%"," ","of ",A39)</f>
        <v>% of Credit risk exposure off-balance sheet</v>
      </c>
      <c r="B40" s="401">
        <v>0.91559167226239069</v>
      </c>
      <c r="C40" s="401">
        <v>6.6649138321684311E-3</v>
      </c>
      <c r="D40" s="401">
        <v>7.6410023269578145E-2</v>
      </c>
      <c r="E40" s="401">
        <v>7.7612547183543771E-4</v>
      </c>
      <c r="F40" s="401">
        <v>5.5726516402741506E-4</v>
      </c>
      <c r="G40" s="588">
        <v>1</v>
      </c>
    </row>
    <row r="41" spans="1:7" ht="15.75" customHeight="1">
      <c r="A41" s="403" t="s">
        <v>394</v>
      </c>
      <c r="B41" s="404">
        <v>814605.06969880278</v>
      </c>
      <c r="C41" s="404">
        <v>48297.447027416798</v>
      </c>
      <c r="D41" s="404">
        <v>66488.3583787237</v>
      </c>
      <c r="E41" s="404">
        <v>18850.333763999999</v>
      </c>
      <c r="F41" s="404">
        <v>10057.398384</v>
      </c>
      <c r="G41" s="591">
        <v>958298.60725294333</v>
      </c>
    </row>
    <row r="42" spans="1:7" ht="15.75" customHeight="1">
      <c r="A42" s="400" t="str">
        <f>+CONCATENATE("%"," ","of ",A41)</f>
        <v>% of Total credit risk exposure</v>
      </c>
      <c r="B42" s="401">
        <v>0.85005348388635127</v>
      </c>
      <c r="C42" s="401">
        <v>5.0399162288116181E-2</v>
      </c>
      <c r="D42" s="401">
        <v>6.9381670677075361E-2</v>
      </c>
      <c r="E42" s="401">
        <v>1.9670626275912394E-2</v>
      </c>
      <c r="F42" s="401">
        <v>1.0495056872544681E-2</v>
      </c>
      <c r="G42" s="588">
        <v>1</v>
      </c>
    </row>
    <row r="43" spans="1:7" ht="15.75" customHeight="1"/>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49"/>
  <sheetViews>
    <sheetView showGridLines="0" zoomScaleNormal="100" zoomScaleSheetLayoutView="100" workbookViewId="0"/>
  </sheetViews>
  <sheetFormatPr defaultRowHeight="15"/>
  <cols>
    <col min="1" max="1" width="38" style="250" customWidth="1"/>
    <col min="2" max="2" width="10" style="250" customWidth="1"/>
    <col min="3" max="3" width="8.5703125" style="250" customWidth="1"/>
    <col min="4" max="4" width="9.140625" style="250"/>
    <col min="5" max="5" width="9.42578125" style="250" customWidth="1"/>
    <col min="6" max="6" width="10.42578125" style="250" customWidth="1"/>
    <col min="7" max="8" width="13" style="250" customWidth="1"/>
    <col min="9" max="16384" width="9.140625" style="250"/>
  </cols>
  <sheetData>
    <row r="1" spans="1:10" s="247" customFormat="1">
      <c r="A1" s="435" t="s">
        <v>436</v>
      </c>
      <c r="B1" s="436"/>
      <c r="C1" s="436"/>
      <c r="D1" s="436"/>
      <c r="E1" s="436"/>
      <c r="F1" s="436"/>
      <c r="G1" s="436"/>
    </row>
    <row r="2" spans="1:10" s="247" customFormat="1">
      <c r="A2"/>
      <c r="B2"/>
      <c r="C2"/>
    </row>
    <row r="3" spans="1:10" ht="32.25" customHeight="1" thickBot="1">
      <c r="A3" s="431" t="s">
        <v>687</v>
      </c>
      <c r="B3" s="432" t="s">
        <v>373</v>
      </c>
      <c r="C3" s="432" t="s">
        <v>164</v>
      </c>
      <c r="D3" s="433" t="s">
        <v>165</v>
      </c>
      <c r="E3" s="433" t="s">
        <v>172</v>
      </c>
      <c r="F3" s="432" t="s">
        <v>372</v>
      </c>
      <c r="G3" s="433" t="s">
        <v>699</v>
      </c>
      <c r="H3" s="433" t="s">
        <v>698</v>
      </c>
    </row>
    <row r="4" spans="1:10" customFormat="1" ht="15.75" customHeight="1" thickTop="1">
      <c r="A4" s="422" t="s">
        <v>23</v>
      </c>
      <c r="B4" s="354">
        <v>428</v>
      </c>
      <c r="C4" s="374">
        <v>289862</v>
      </c>
      <c r="D4" s="374">
        <v>24</v>
      </c>
      <c r="E4" s="374">
        <v>4107</v>
      </c>
      <c r="F4" s="594">
        <v>294421</v>
      </c>
      <c r="G4" s="596">
        <v>9.3053916932868019E-2</v>
      </c>
      <c r="H4" s="423">
        <v>0.14893756989671736</v>
      </c>
      <c r="I4" s="250"/>
      <c r="J4" s="279"/>
    </row>
    <row r="5" spans="1:10" customFormat="1" ht="15.75" customHeight="1">
      <c r="A5" s="422" t="s">
        <v>297</v>
      </c>
      <c r="B5" s="354">
        <v>1032</v>
      </c>
      <c r="C5" s="374">
        <v>89039</v>
      </c>
      <c r="D5" s="374">
        <v>8</v>
      </c>
      <c r="E5" s="374">
        <v>1025</v>
      </c>
      <c r="F5" s="585">
        <v>91104</v>
      </c>
      <c r="G5" s="597">
        <v>0.11225444340505142</v>
      </c>
      <c r="H5" s="423">
        <v>0.13841502080824286</v>
      </c>
      <c r="I5" s="250"/>
      <c r="J5" s="279"/>
    </row>
    <row r="6" spans="1:10" customFormat="1" ht="15.75" customHeight="1">
      <c r="A6" s="422" t="s">
        <v>148</v>
      </c>
      <c r="B6" s="354">
        <v>53</v>
      </c>
      <c r="C6" s="374">
        <v>7956</v>
      </c>
      <c r="D6" s="374">
        <v>57945</v>
      </c>
      <c r="E6" s="374">
        <v>7037</v>
      </c>
      <c r="F6" s="585">
        <v>72991</v>
      </c>
      <c r="G6" s="597">
        <v>3.7692814765985516E-2</v>
      </c>
      <c r="H6" s="423">
        <v>0.11891004071397915</v>
      </c>
      <c r="I6" s="250"/>
      <c r="J6" s="279"/>
    </row>
    <row r="7" spans="1:10" customFormat="1" ht="15.75" customHeight="1">
      <c r="A7" s="422" t="s">
        <v>296</v>
      </c>
      <c r="B7" s="354">
        <v>76</v>
      </c>
      <c r="C7" s="374">
        <v>2369</v>
      </c>
      <c r="D7" s="424">
        <v>0</v>
      </c>
      <c r="E7" s="374">
        <v>18630</v>
      </c>
      <c r="F7" s="585">
        <v>21075</v>
      </c>
      <c r="G7" s="597">
        <v>0.31579118239075388</v>
      </c>
      <c r="H7" s="423">
        <v>0.12749500259372393</v>
      </c>
      <c r="I7" s="250"/>
      <c r="J7" s="279"/>
    </row>
    <row r="8" spans="1:10">
      <c r="A8" s="422" t="s">
        <v>298</v>
      </c>
      <c r="B8" s="354">
        <v>210</v>
      </c>
      <c r="C8" s="374">
        <v>20424</v>
      </c>
      <c r="D8" s="424">
        <v>7</v>
      </c>
      <c r="E8" s="374">
        <v>22912</v>
      </c>
      <c r="F8" s="585">
        <v>43553</v>
      </c>
      <c r="G8" s="597">
        <v>0.15894871002626298</v>
      </c>
      <c r="H8" s="423">
        <v>0.14884756188832837</v>
      </c>
    </row>
    <row r="9" spans="1:10">
      <c r="A9" s="422" t="s">
        <v>358</v>
      </c>
      <c r="B9" s="354">
        <v>15947</v>
      </c>
      <c r="C9" s="374">
        <v>4367</v>
      </c>
      <c r="D9" s="424">
        <v>0</v>
      </c>
      <c r="E9" s="374">
        <v>1577</v>
      </c>
      <c r="F9" s="585">
        <v>21891</v>
      </c>
      <c r="G9" s="597">
        <v>0.34575612671846978</v>
      </c>
      <c r="H9" s="423">
        <v>0.492553747709229</v>
      </c>
    </row>
    <row r="10" spans="1:10">
      <c r="A10" s="422" t="s">
        <v>295</v>
      </c>
      <c r="B10" s="354">
        <v>461</v>
      </c>
      <c r="C10" s="374">
        <v>12792</v>
      </c>
      <c r="D10" s="374">
        <v>3</v>
      </c>
      <c r="E10" s="374">
        <v>4416</v>
      </c>
      <c r="F10" s="585">
        <v>17672</v>
      </c>
      <c r="G10" s="597">
        <v>0.17358772914328469</v>
      </c>
      <c r="H10" s="423">
        <v>0.19392832276417582</v>
      </c>
    </row>
    <row r="11" spans="1:10">
      <c r="A11" s="422" t="s">
        <v>149</v>
      </c>
      <c r="B11" s="354">
        <v>91</v>
      </c>
      <c r="C11" s="374">
        <v>875</v>
      </c>
      <c r="D11" s="374">
        <v>173</v>
      </c>
      <c r="E11" s="374">
        <v>3891</v>
      </c>
      <c r="F11" s="585">
        <v>5030</v>
      </c>
      <c r="G11" s="597">
        <v>0.16180636560573236</v>
      </c>
      <c r="H11" s="423">
        <v>0.30934952339576538</v>
      </c>
    </row>
    <row r="12" spans="1:10">
      <c r="A12" s="422" t="s">
        <v>150</v>
      </c>
      <c r="B12" s="354">
        <v>13</v>
      </c>
      <c r="C12" s="374">
        <v>4847</v>
      </c>
      <c r="D12" s="374">
        <v>40</v>
      </c>
      <c r="E12" s="374">
        <v>2623</v>
      </c>
      <c r="F12" s="585">
        <v>7523</v>
      </c>
      <c r="G12" s="597">
        <v>0.62127466774063633</v>
      </c>
      <c r="H12" s="423">
        <v>0.72423628060786482</v>
      </c>
    </row>
    <row r="13" spans="1:10">
      <c r="A13" s="422" t="s">
        <v>179</v>
      </c>
      <c r="B13" s="354">
        <v>73</v>
      </c>
      <c r="C13" s="374">
        <v>3732</v>
      </c>
      <c r="D13" s="424">
        <v>0</v>
      </c>
      <c r="E13" s="374">
        <v>99</v>
      </c>
      <c r="F13" s="585">
        <v>3904</v>
      </c>
      <c r="G13" s="597">
        <v>0.5234956670328329</v>
      </c>
      <c r="H13" s="423">
        <v>0.50294297944958721</v>
      </c>
    </row>
    <row r="14" spans="1:10">
      <c r="A14" s="425" t="s">
        <v>293</v>
      </c>
      <c r="B14" s="397">
        <v>5</v>
      </c>
      <c r="C14" s="397">
        <v>3493</v>
      </c>
      <c r="D14" s="426">
        <v>0</v>
      </c>
      <c r="E14" s="397">
        <v>112</v>
      </c>
      <c r="F14" s="586">
        <v>3610</v>
      </c>
      <c r="G14" s="598">
        <v>0.37315506164264634</v>
      </c>
      <c r="H14" s="427">
        <v>0.54653704673049552</v>
      </c>
    </row>
    <row r="15" spans="1:10">
      <c r="A15" s="421" t="s">
        <v>21</v>
      </c>
      <c r="B15" s="428">
        <v>18389</v>
      </c>
      <c r="C15" s="593">
        <v>439756</v>
      </c>
      <c r="D15" s="593">
        <v>58200</v>
      </c>
      <c r="E15" s="593">
        <v>66429</v>
      </c>
      <c r="F15" s="595">
        <v>582774</v>
      </c>
      <c r="G15" s="599">
        <v>0.14342029837583592</v>
      </c>
      <c r="H15" s="429">
        <v>0.188</v>
      </c>
    </row>
    <row r="16" spans="1:10">
      <c r="A16" s="245"/>
      <c r="B16" s="245"/>
      <c r="C16" s="245"/>
      <c r="D16" s="245"/>
      <c r="E16" s="245"/>
      <c r="F16" s="430"/>
      <c r="G16" s="245"/>
    </row>
    <row r="17" spans="1:7">
      <c r="A17" s="245"/>
      <c r="B17" s="245"/>
      <c r="C17" s="245"/>
      <c r="D17" s="245"/>
      <c r="E17" s="245"/>
      <c r="F17" s="245"/>
      <c r="G17" s="245"/>
    </row>
    <row r="18" spans="1:7">
      <c r="A18" s="245"/>
      <c r="B18" s="245"/>
      <c r="C18" s="245"/>
    </row>
    <row r="19" spans="1:7">
      <c r="A19" s="245"/>
      <c r="B19" s="245"/>
      <c r="C19" s="245"/>
    </row>
    <row r="20" spans="1:7">
      <c r="A20" s="245"/>
      <c r="B20" s="245"/>
      <c r="C20" s="245"/>
    </row>
    <row r="21" spans="1:7">
      <c r="A21" s="245"/>
      <c r="B21" s="245"/>
      <c r="C21" s="245"/>
    </row>
    <row r="22" spans="1:7">
      <c r="A22" s="245"/>
      <c r="B22" s="245"/>
      <c r="C22" s="245"/>
    </row>
    <row r="23" spans="1:7">
      <c r="A23" s="245"/>
      <c r="B23" s="245"/>
      <c r="C23" s="245"/>
    </row>
    <row r="24" spans="1:7">
      <c r="A24" s="245"/>
      <c r="B24" s="245"/>
      <c r="C24" s="245"/>
    </row>
    <row r="25" spans="1:7">
      <c r="A25" s="245"/>
      <c r="B25" s="245"/>
      <c r="C25" s="245"/>
    </row>
    <row r="26" spans="1:7">
      <c r="A26" s="245"/>
      <c r="B26" s="245"/>
      <c r="C26" s="245"/>
    </row>
    <row r="27" spans="1:7">
      <c r="A27" s="245"/>
      <c r="B27" s="245"/>
      <c r="C27" s="245"/>
    </row>
    <row r="28" spans="1:7">
      <c r="A28" s="245"/>
      <c r="B28" s="245"/>
      <c r="C28" s="245"/>
    </row>
    <row r="29" spans="1:7">
      <c r="A29" s="245"/>
      <c r="B29" s="245"/>
      <c r="C29" s="245"/>
    </row>
    <row r="30" spans="1:7">
      <c r="A30" s="245"/>
      <c r="B30" s="245"/>
      <c r="C30" s="245"/>
    </row>
    <row r="31" spans="1:7">
      <c r="A31" s="245"/>
      <c r="B31" s="245"/>
      <c r="C31" s="245"/>
    </row>
    <row r="32" spans="1:7">
      <c r="A32" s="245"/>
      <c r="B32" s="245"/>
      <c r="C32" s="245"/>
    </row>
    <row r="33" spans="1:3">
      <c r="A33" s="245"/>
      <c r="B33" s="245"/>
      <c r="C33" s="245"/>
    </row>
    <row r="34" spans="1:3">
      <c r="A34" s="245"/>
      <c r="B34" s="245"/>
      <c r="C34" s="245"/>
    </row>
    <row r="35" spans="1:3">
      <c r="A35" s="245"/>
      <c r="B35" s="245"/>
      <c r="C35" s="245"/>
    </row>
    <row r="36" spans="1:3">
      <c r="A36" s="245"/>
      <c r="B36" s="245"/>
      <c r="C36" s="245"/>
    </row>
    <row r="37" spans="1:3">
      <c r="A37" s="245"/>
      <c r="B37" s="245"/>
      <c r="C37" s="245"/>
    </row>
    <row r="38" spans="1:3">
      <c r="A38" s="245"/>
      <c r="B38" s="245"/>
      <c r="C38" s="245"/>
    </row>
    <row r="39" spans="1:3">
      <c r="A39" s="245"/>
      <c r="B39" s="245"/>
      <c r="C39" s="245"/>
    </row>
    <row r="40" spans="1:3">
      <c r="A40" s="245"/>
      <c r="B40" s="245"/>
      <c r="C40" s="245"/>
    </row>
    <row r="41" spans="1:3">
      <c r="A41" s="245"/>
      <c r="B41" s="245"/>
      <c r="C41" s="245"/>
    </row>
    <row r="42" spans="1:3">
      <c r="A42" s="245"/>
      <c r="B42" s="245"/>
      <c r="C42" s="245"/>
    </row>
    <row r="43" spans="1:3">
      <c r="A43" s="245"/>
      <c r="B43" s="245"/>
      <c r="C43" s="245"/>
    </row>
    <row r="44" spans="1:3">
      <c r="A44" s="245"/>
      <c r="B44" s="245"/>
      <c r="C44" s="245"/>
    </row>
    <row r="45" spans="1:3">
      <c r="A45" s="245"/>
      <c r="B45" s="245"/>
      <c r="C45" s="245"/>
    </row>
    <row r="46" spans="1:3">
      <c r="A46" s="245"/>
      <c r="B46" s="245"/>
      <c r="C46" s="245"/>
    </row>
    <row r="47" spans="1:3">
      <c r="A47" s="245"/>
      <c r="B47" s="245"/>
      <c r="C47" s="245"/>
    </row>
    <row r="48" spans="1:3">
      <c r="A48" s="245"/>
      <c r="B48" s="245"/>
      <c r="C48" s="245"/>
    </row>
    <row r="49" spans="1:3">
      <c r="A49" s="245"/>
      <c r="B49" s="245"/>
      <c r="C49"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71"/>
  <sheetViews>
    <sheetView showGridLines="0" zoomScaleNormal="100" zoomScaleSheetLayoutView="100" workbookViewId="0"/>
  </sheetViews>
  <sheetFormatPr defaultRowHeight="15"/>
  <cols>
    <col min="1" max="1" width="38" style="250" customWidth="1"/>
    <col min="2" max="3" width="16.5703125" style="250" customWidth="1"/>
    <col min="4" max="4" width="2.140625" style="250" customWidth="1"/>
    <col min="5" max="6" width="16.5703125" style="250" customWidth="1"/>
    <col min="7" max="16384" width="9.140625" style="250"/>
  </cols>
  <sheetData>
    <row r="1" spans="1:9" s="247" customFormat="1">
      <c r="A1" s="435" t="s">
        <v>437</v>
      </c>
      <c r="B1"/>
      <c r="C1"/>
    </row>
    <row r="2" spans="1:9" s="247" customFormat="1">
      <c r="A2"/>
      <c r="B2"/>
      <c r="C2"/>
    </row>
    <row r="3" spans="1:9" ht="19.5" customHeight="1">
      <c r="A3" s="437"/>
      <c r="B3" s="644" t="s">
        <v>438</v>
      </c>
      <c r="C3" s="644"/>
      <c r="D3" s="438"/>
      <c r="E3" s="644" t="s">
        <v>439</v>
      </c>
      <c r="F3" s="644"/>
    </row>
    <row r="4" spans="1:9" s="247" customFormat="1" ht="39" thickBot="1">
      <c r="A4" s="442" t="s">
        <v>687</v>
      </c>
      <c r="B4" s="432" t="s">
        <v>440</v>
      </c>
      <c r="C4" s="432" t="s">
        <v>441</v>
      </c>
      <c r="D4" s="441"/>
      <c r="E4" s="432" t="s">
        <v>440</v>
      </c>
      <c r="F4" s="432" t="s">
        <v>441</v>
      </c>
    </row>
    <row r="5" spans="1:9" customFormat="1" ht="15.75" customHeight="1" thickTop="1">
      <c r="A5" s="312" t="s">
        <v>23</v>
      </c>
      <c r="B5" s="439">
        <v>3.7206095627138724E-2</v>
      </c>
      <c r="C5" s="439">
        <v>0.85006221087448885</v>
      </c>
      <c r="D5" s="439"/>
      <c r="E5" s="439">
        <v>5.1253206845669551E-2</v>
      </c>
      <c r="F5" s="439">
        <v>0.83915011642530246</v>
      </c>
      <c r="G5" s="250"/>
      <c r="H5" s="250"/>
      <c r="I5" s="279"/>
    </row>
    <row r="6" spans="1:9" customFormat="1" ht="15.75" customHeight="1">
      <c r="A6" s="312" t="s">
        <v>298</v>
      </c>
      <c r="B6" s="439">
        <v>7.1749997351193183E-3</v>
      </c>
      <c r="C6" s="439">
        <v>2.6064315346445689E-2</v>
      </c>
      <c r="D6" s="439"/>
      <c r="E6" s="439">
        <v>9.630124029065136E-3</v>
      </c>
      <c r="F6" s="439">
        <v>2.5069075349081402E-2</v>
      </c>
      <c r="G6" s="250"/>
      <c r="H6" s="250"/>
      <c r="I6" s="279"/>
    </row>
    <row r="7" spans="1:9" customFormat="1" ht="15.75" customHeight="1">
      <c r="A7" s="312" t="s">
        <v>297</v>
      </c>
      <c r="B7" s="439">
        <v>6.5499025001824829E-3</v>
      </c>
      <c r="C7" s="439">
        <v>4.7281328856846723E-2</v>
      </c>
      <c r="D7" s="439"/>
      <c r="E7" s="439">
        <v>7.7499244110944511E-3</v>
      </c>
      <c r="F7" s="439">
        <v>4.0089838660792042E-2</v>
      </c>
      <c r="G7" s="250"/>
      <c r="H7" s="250"/>
      <c r="I7" s="279"/>
    </row>
    <row r="8" spans="1:9" customFormat="1" ht="15.75" customHeight="1">
      <c r="A8" s="312" t="s">
        <v>148</v>
      </c>
      <c r="B8" s="439">
        <v>3.8756462657931314E-3</v>
      </c>
      <c r="C8" s="439">
        <v>2.0681864312846208E-2</v>
      </c>
      <c r="D8" s="439"/>
      <c r="E8" s="439">
        <v>3.9181716095645913E-3</v>
      </c>
      <c r="F8" s="439">
        <v>1.4983421931695674E-2</v>
      </c>
      <c r="G8" s="250"/>
      <c r="H8" s="250"/>
      <c r="I8" s="279"/>
    </row>
    <row r="9" spans="1:9" customFormat="1" ht="15.75" customHeight="1">
      <c r="A9" s="312" t="s">
        <v>179</v>
      </c>
      <c r="B9" s="439">
        <v>1.3623129554725517E-2</v>
      </c>
      <c r="C9" s="439">
        <v>7.7023642624032586E-3</v>
      </c>
      <c r="D9" s="439"/>
      <c r="E9" s="439">
        <v>2.6173555473121661E-2</v>
      </c>
      <c r="F9" s="439">
        <v>1.0604541402709909E-2</v>
      </c>
      <c r="G9" s="250"/>
      <c r="H9" s="250"/>
      <c r="I9" s="279"/>
    </row>
    <row r="10" spans="1:9" customFormat="1" ht="15.75" customHeight="1">
      <c r="A10" s="312" t="s">
        <v>293</v>
      </c>
      <c r="B10" s="439">
        <v>1.2134226605543667E-2</v>
      </c>
      <c r="C10" s="439">
        <v>4.9156381918520663E-3</v>
      </c>
      <c r="D10" s="439"/>
      <c r="E10" s="439">
        <v>0.10182565315560059</v>
      </c>
      <c r="F10" s="439">
        <v>2.9560176054245185E-2</v>
      </c>
      <c r="G10" s="250"/>
      <c r="H10" s="250"/>
      <c r="I10" s="279"/>
    </row>
    <row r="11" spans="1:9" ht="15.75" customHeight="1">
      <c r="A11" s="312" t="s">
        <v>150</v>
      </c>
      <c r="B11" s="439">
        <v>1.5871972288234278E-2</v>
      </c>
      <c r="C11" s="439">
        <v>2.2170264241012053E-2</v>
      </c>
      <c r="D11" s="439"/>
      <c r="E11" s="439">
        <v>1.8408500522287031E-2</v>
      </c>
      <c r="F11" s="439">
        <v>1.842639556520077E-2</v>
      </c>
    </row>
    <row r="12" spans="1:9" ht="15.75" customHeight="1">
      <c r="A12" s="312" t="s">
        <v>294</v>
      </c>
      <c r="B12" s="439">
        <v>3.1254518516401872E-3</v>
      </c>
      <c r="C12" s="439">
        <v>7.3461025631275344E-3</v>
      </c>
      <c r="D12" s="439"/>
      <c r="E12" s="439">
        <v>3.1254518516401872E-3</v>
      </c>
      <c r="F12" s="439">
        <v>5.2642801186250157E-3</v>
      </c>
    </row>
    <row r="13" spans="1:9" ht="15.75" customHeight="1">
      <c r="A13" s="312" t="s">
        <v>295</v>
      </c>
      <c r="B13" s="439">
        <v>8.0520504848523439E-3</v>
      </c>
      <c r="C13" s="439">
        <v>1.220800038312307E-2</v>
      </c>
      <c r="D13" s="439"/>
      <c r="E13" s="439">
        <v>1.348562603082072E-2</v>
      </c>
      <c r="F13" s="439">
        <v>1.4651806019273418E-2</v>
      </c>
    </row>
    <row r="14" spans="1:9" ht="15.75" customHeight="1">
      <c r="A14" s="312" t="s">
        <v>149</v>
      </c>
      <c r="B14" s="439">
        <v>3.5759352903539481E-3</v>
      </c>
      <c r="C14" s="439">
        <v>1.5090810109406889E-3</v>
      </c>
      <c r="D14" s="439"/>
      <c r="E14" s="439">
        <v>7.1608688365897323E-3</v>
      </c>
      <c r="F14" s="439">
        <v>2.1655620149947578E-3</v>
      </c>
    </row>
    <row r="15" spans="1:9" ht="15.75" customHeight="1">
      <c r="A15" s="312" t="s">
        <v>296</v>
      </c>
      <c r="B15" s="439">
        <v>2.7154950961550684E-5</v>
      </c>
      <c r="C15" s="439">
        <v>5.8829956913572763E-5</v>
      </c>
      <c r="D15" s="439"/>
      <c r="E15" s="439">
        <v>2.2406741355558125E-5</v>
      </c>
      <c r="F15" s="439">
        <v>3.4786458079370438E-5</v>
      </c>
    </row>
    <row r="16" spans="1:9" ht="15.75" customHeight="1">
      <c r="A16" s="316" t="s">
        <v>442</v>
      </c>
      <c r="B16" s="440">
        <v>2.08954232920503E-2</v>
      </c>
      <c r="C16" s="440">
        <v>1</v>
      </c>
      <c r="D16" s="440"/>
      <c r="E16" s="440">
        <v>2.9158767988102109E-2</v>
      </c>
      <c r="F16" s="440">
        <v>1</v>
      </c>
    </row>
    <row r="17" spans="1:6">
      <c r="A17" s="265"/>
      <c r="B17" s="260"/>
      <c r="C17" s="260"/>
    </row>
    <row r="18" spans="1:6">
      <c r="A18" s="265"/>
      <c r="B18" s="260"/>
      <c r="C18" s="260"/>
    </row>
    <row r="19" spans="1:6" ht="19.5" customHeight="1">
      <c r="A19" s="437"/>
      <c r="B19" s="644" t="s">
        <v>438</v>
      </c>
      <c r="C19" s="644"/>
      <c r="D19" s="438"/>
      <c r="E19" s="644" t="s">
        <v>439</v>
      </c>
      <c r="F19" s="644"/>
    </row>
    <row r="20" spans="1:6" ht="39.75" thickBot="1">
      <c r="A20" s="443" t="s">
        <v>332</v>
      </c>
      <c r="B20" s="432" t="s">
        <v>440</v>
      </c>
      <c r="C20" s="432" t="s">
        <v>441</v>
      </c>
      <c r="D20" s="441"/>
      <c r="E20" s="432" t="s">
        <v>440</v>
      </c>
      <c r="F20" s="432" t="s">
        <v>441</v>
      </c>
    </row>
    <row r="21" spans="1:6" ht="15.75" customHeight="1" thickTop="1">
      <c r="A21" s="312" t="s">
        <v>23</v>
      </c>
      <c r="B21" s="439">
        <v>5.9905121705043703E-2</v>
      </c>
      <c r="C21" s="439">
        <v>0.82110149532460919</v>
      </c>
      <c r="D21" s="439"/>
      <c r="E21" s="439">
        <v>7.5143185483334887E-2</v>
      </c>
      <c r="F21" s="439">
        <v>0.82865543798521868</v>
      </c>
    </row>
    <row r="22" spans="1:6" ht="15.75" customHeight="1">
      <c r="A22" s="312" t="s">
        <v>298</v>
      </c>
      <c r="B22" s="439">
        <v>2.5431785581387045E-2</v>
      </c>
      <c r="C22" s="439">
        <v>6.0923552236481965E-2</v>
      </c>
      <c r="D22" s="439"/>
      <c r="E22" s="439">
        <v>3.0817129462935581E-2</v>
      </c>
      <c r="F22" s="439">
        <v>5.9395294741268298E-2</v>
      </c>
    </row>
    <row r="23" spans="1:6" ht="15.75" customHeight="1">
      <c r="A23" s="312" t="s">
        <v>297</v>
      </c>
      <c r="B23" s="439">
        <v>1.4419794657670102E-2</v>
      </c>
      <c r="C23" s="439">
        <v>5.2619253095657001E-2</v>
      </c>
      <c r="D23" s="439"/>
      <c r="E23" s="439">
        <v>1.6068858338187521E-2</v>
      </c>
      <c r="F23" s="439">
        <v>4.7176109198888191E-2</v>
      </c>
    </row>
    <row r="24" spans="1:6" ht="15.75" customHeight="1">
      <c r="A24" s="312" t="s">
        <v>148</v>
      </c>
      <c r="B24" s="439">
        <v>1.0014526358185926E-2</v>
      </c>
      <c r="C24" s="439">
        <v>3.3099889580702251E-2</v>
      </c>
      <c r="D24" s="439"/>
      <c r="E24" s="439">
        <v>1.3280397200359284E-2</v>
      </c>
      <c r="F24" s="439">
        <v>3.5314957684550084E-2</v>
      </c>
    </row>
    <row r="25" spans="1:6" ht="15.75" customHeight="1">
      <c r="A25" s="312" t="s">
        <v>179</v>
      </c>
      <c r="B25" s="439">
        <v>3.2397308322109859E-2</v>
      </c>
      <c r="C25" s="439">
        <v>1.0999101161573764E-2</v>
      </c>
      <c r="D25" s="439"/>
      <c r="E25" s="439">
        <v>3.2397308322109859E-2</v>
      </c>
      <c r="F25" s="439">
        <v>8.8492953692046288E-3</v>
      </c>
    </row>
    <row r="26" spans="1:6" ht="15.75" customHeight="1">
      <c r="A26" s="312" t="s">
        <v>293</v>
      </c>
      <c r="B26" s="439">
        <v>3.714853442199658E-2</v>
      </c>
      <c r="C26" s="439">
        <v>8.0443173692883018E-3</v>
      </c>
      <c r="D26" s="439"/>
      <c r="E26" s="439">
        <v>4.0092804642625691E-2</v>
      </c>
      <c r="F26" s="439">
        <v>6.9849844585681935E-3</v>
      </c>
    </row>
    <row r="27" spans="1:6" ht="15.75" customHeight="1">
      <c r="A27" s="312" t="s">
        <v>150</v>
      </c>
      <c r="B27" s="439">
        <v>8.8763381422866678E-3</v>
      </c>
      <c r="C27" s="439">
        <v>6.1568897252667473E-3</v>
      </c>
      <c r="D27" s="439"/>
      <c r="E27" s="439">
        <v>9.7383061861778721E-3</v>
      </c>
      <c r="F27" s="439">
        <v>5.4345358354380875E-3</v>
      </c>
    </row>
    <row r="28" spans="1:6" ht="15.75" customHeight="1">
      <c r="A28" s="312" t="s">
        <v>294</v>
      </c>
      <c r="B28" s="439">
        <v>2.8741068462025568E-3</v>
      </c>
      <c r="C28" s="439">
        <v>3.6811412656050152E-3</v>
      </c>
      <c r="D28" s="439"/>
      <c r="E28" s="439">
        <v>3.1457799618045098E-3</v>
      </c>
      <c r="F28" s="439">
        <v>3.2415999073348639E-3</v>
      </c>
    </row>
    <row r="29" spans="1:6" ht="15.75" customHeight="1">
      <c r="A29" s="312" t="s">
        <v>295</v>
      </c>
      <c r="B29" s="439">
        <v>1.9565430822770318E-3</v>
      </c>
      <c r="C29" s="439">
        <v>2.1564470770149453E-3</v>
      </c>
      <c r="D29" s="439"/>
      <c r="E29" s="439">
        <v>2.2179478627846493E-3</v>
      </c>
      <c r="F29" s="439">
        <v>1.9667638476347561E-3</v>
      </c>
    </row>
    <row r="30" spans="1:6" ht="15.75" customHeight="1">
      <c r="A30" s="312" t="s">
        <v>149</v>
      </c>
      <c r="B30" s="439">
        <v>2.8983744194558706E-3</v>
      </c>
      <c r="C30" s="439">
        <v>6.9634185689557962E-4</v>
      </c>
      <c r="D30" s="439"/>
      <c r="E30" s="439">
        <v>1.3239911237887231E-2</v>
      </c>
      <c r="F30" s="439">
        <v>2.5592020885004296E-3</v>
      </c>
    </row>
    <row r="31" spans="1:6" ht="15.75" customHeight="1">
      <c r="A31" s="312" t="s">
        <v>296</v>
      </c>
      <c r="B31" s="439">
        <v>5.0917754436187988E-4</v>
      </c>
      <c r="C31" s="439">
        <v>5.2157130690524923E-4</v>
      </c>
      <c r="D31" s="439"/>
      <c r="E31" s="439">
        <v>5.1183511005840302E-4</v>
      </c>
      <c r="F31" s="439">
        <v>4.2181888339383201E-4</v>
      </c>
    </row>
    <row r="32" spans="1:6" ht="15.75" customHeight="1">
      <c r="A32" s="316" t="s">
        <v>442</v>
      </c>
      <c r="B32" s="440">
        <v>3.5773319391821067E-2</v>
      </c>
      <c r="C32" s="440">
        <v>1</v>
      </c>
      <c r="D32" s="440"/>
      <c r="E32" s="440">
        <v>4.4463919720118206E-2</v>
      </c>
      <c r="F32" s="440">
        <v>1</v>
      </c>
    </row>
    <row r="33" spans="1:3">
      <c r="A33" s="251"/>
      <c r="B33" s="258"/>
      <c r="C33" s="258"/>
    </row>
    <row r="34" spans="1:3">
      <c r="A34" s="265"/>
      <c r="B34" s="260"/>
      <c r="C34" s="260"/>
    </row>
    <row r="35" spans="1:3">
      <c r="A35" s="265"/>
      <c r="B35" s="260"/>
      <c r="C35" s="260"/>
    </row>
    <row r="36" spans="1:3">
      <c r="A36" s="265"/>
      <c r="B36" s="260"/>
      <c r="C36" s="260"/>
    </row>
    <row r="37" spans="1:3">
      <c r="A37" s="265"/>
      <c r="B37" s="260"/>
      <c r="C37" s="260"/>
    </row>
    <row r="38" spans="1:3">
      <c r="A38" s="245"/>
      <c r="B38" s="245"/>
      <c r="C38" s="245"/>
    </row>
    <row r="39" spans="1:3">
      <c r="A39" s="266"/>
      <c r="B39" s="245"/>
      <c r="C39" s="245"/>
    </row>
    <row r="40" spans="1:3">
      <c r="A40" s="245"/>
      <c r="B40" s="245"/>
      <c r="C40" s="245"/>
    </row>
    <row r="41" spans="1:3">
      <c r="A41" s="245"/>
      <c r="B41" s="245"/>
      <c r="C41" s="245"/>
    </row>
    <row r="42" spans="1:3">
      <c r="A42" s="245"/>
      <c r="B42" s="245"/>
      <c r="C42" s="245"/>
    </row>
    <row r="43" spans="1:3">
      <c r="A43" s="245"/>
      <c r="B43" s="245"/>
      <c r="C43" s="245"/>
    </row>
    <row r="44" spans="1:3">
      <c r="A44" s="245"/>
      <c r="B44" s="245"/>
      <c r="C44" s="245"/>
    </row>
    <row r="45" spans="1:3">
      <c r="A45" s="245"/>
      <c r="B45" s="245"/>
      <c r="C45" s="245"/>
    </row>
    <row r="46" spans="1:3">
      <c r="A46" s="245"/>
      <c r="B46" s="245"/>
      <c r="C46" s="245"/>
    </row>
    <row r="47" spans="1:3">
      <c r="A47" s="245"/>
      <c r="B47" s="245"/>
      <c r="C47" s="245"/>
    </row>
    <row r="48" spans="1:3">
      <c r="A48" s="245"/>
      <c r="B48" s="245"/>
      <c r="C48" s="245"/>
    </row>
    <row r="49" spans="1:3">
      <c r="A49" s="245"/>
      <c r="B49" s="245"/>
      <c r="C49" s="245"/>
    </row>
    <row r="50" spans="1:3">
      <c r="A50" s="245"/>
      <c r="B50" s="245"/>
      <c r="C50" s="245"/>
    </row>
    <row r="51" spans="1:3">
      <c r="A51" s="245"/>
      <c r="B51" s="245"/>
      <c r="C51" s="245"/>
    </row>
    <row r="52" spans="1:3">
      <c r="A52" s="245"/>
      <c r="B52" s="245"/>
      <c r="C52" s="245"/>
    </row>
    <row r="53" spans="1:3">
      <c r="A53" s="245"/>
      <c r="B53" s="245"/>
      <c r="C53" s="245"/>
    </row>
    <row r="54" spans="1:3">
      <c r="A54" s="245"/>
      <c r="B54" s="245"/>
      <c r="C54" s="245"/>
    </row>
    <row r="55" spans="1:3">
      <c r="A55" s="245"/>
      <c r="B55" s="245"/>
      <c r="C55" s="245"/>
    </row>
    <row r="56" spans="1:3">
      <c r="A56" s="245"/>
      <c r="B56" s="245"/>
      <c r="C56" s="245"/>
    </row>
    <row r="57" spans="1:3">
      <c r="A57" s="245"/>
      <c r="B57" s="245"/>
      <c r="C57" s="245"/>
    </row>
    <row r="58" spans="1:3">
      <c r="A58" s="245"/>
      <c r="B58" s="245"/>
      <c r="C58" s="245"/>
    </row>
    <row r="59" spans="1:3">
      <c r="A59" s="245"/>
      <c r="B59" s="245"/>
      <c r="C59" s="245"/>
    </row>
    <row r="60" spans="1:3">
      <c r="A60" s="245"/>
      <c r="B60" s="245"/>
      <c r="C60" s="245"/>
    </row>
    <row r="61" spans="1:3">
      <c r="A61" s="245"/>
      <c r="B61" s="245"/>
      <c r="C61" s="245"/>
    </row>
    <row r="62" spans="1:3">
      <c r="A62" s="245"/>
      <c r="B62" s="245"/>
      <c r="C62" s="245"/>
    </row>
    <row r="63" spans="1:3">
      <c r="A63" s="245"/>
      <c r="B63" s="245"/>
      <c r="C63" s="245"/>
    </row>
    <row r="64" spans="1:3">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sheetData>
  <mergeCells count="4">
    <mergeCell ref="B3:C3"/>
    <mergeCell ref="E3:F3"/>
    <mergeCell ref="B19:C19"/>
    <mergeCell ref="E19:F19"/>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60"/>
  <sheetViews>
    <sheetView showGridLines="0" zoomScaleNormal="100" zoomScaleSheetLayoutView="100" workbookViewId="0">
      <selection activeCell="B10" sqref="B10"/>
    </sheetView>
  </sheetViews>
  <sheetFormatPr defaultRowHeight="15"/>
  <cols>
    <col min="1" max="1" width="82.5703125" style="250" customWidth="1"/>
    <col min="2" max="2" width="9" style="247" customWidth="1"/>
    <col min="3" max="3" width="40.28515625" style="250" customWidth="1"/>
    <col min="4" max="16384" width="9.140625" style="250"/>
  </cols>
  <sheetData>
    <row r="1" spans="1:8" ht="27.75" customHeight="1">
      <c r="A1" s="557" t="s">
        <v>682</v>
      </c>
      <c r="B1" s="255" t="e">
        <f>+#REF!+4</f>
        <v>#REF!</v>
      </c>
      <c r="C1" s="245"/>
    </row>
    <row r="2" spans="1:8" ht="15.75" thickBot="1">
      <c r="A2" s="248"/>
      <c r="B2" s="249"/>
      <c r="C2" s="245"/>
    </row>
    <row r="3" spans="1:8" ht="11.25" customHeight="1" thickTop="1">
      <c r="A3" s="263"/>
      <c r="B3" s="264"/>
      <c r="C3" s="245"/>
    </row>
    <row r="4" spans="1:8" s="555" customFormat="1" ht="15.75" customHeight="1" thickBot="1">
      <c r="A4" s="560" t="s">
        <v>612</v>
      </c>
      <c r="B4" s="568"/>
      <c r="C4" s="554"/>
      <c r="D4" s="554"/>
      <c r="E4" s="554"/>
      <c r="F4" s="554"/>
      <c r="G4" s="554"/>
      <c r="H4" s="554"/>
    </row>
    <row r="5" spans="1:8" s="555" customFormat="1" ht="15.75" customHeight="1">
      <c r="A5" s="556" t="s">
        <v>683</v>
      </c>
      <c r="B5" s="559" t="s">
        <v>611</v>
      </c>
      <c r="C5" s="554"/>
      <c r="D5" s="554"/>
      <c r="E5" s="554"/>
      <c r="F5" s="554"/>
      <c r="G5" s="554"/>
      <c r="H5" s="554"/>
    </row>
    <row r="6" spans="1:8" ht="9.75" customHeight="1">
      <c r="A6" s="553"/>
      <c r="B6" s="277"/>
      <c r="C6"/>
      <c r="D6"/>
      <c r="E6"/>
      <c r="F6"/>
      <c r="G6"/>
      <c r="H6"/>
    </row>
    <row r="7" spans="1:8" s="555" customFormat="1" ht="15.75" customHeight="1" thickBot="1">
      <c r="A7" s="560" t="s">
        <v>613</v>
      </c>
      <c r="B7" s="568"/>
      <c r="C7" s="554"/>
      <c r="D7" s="554"/>
      <c r="E7" s="554"/>
      <c r="F7" s="554"/>
      <c r="G7" s="554"/>
      <c r="H7" s="554"/>
    </row>
    <row r="8" spans="1:8" s="377" customFormat="1" ht="15.75" customHeight="1">
      <c r="A8" s="558" t="s">
        <v>276</v>
      </c>
      <c r="B8" s="569" t="s">
        <v>623</v>
      </c>
      <c r="C8" s="522"/>
      <c r="D8" s="522"/>
      <c r="E8" s="522"/>
      <c r="F8" s="522"/>
      <c r="G8" s="522"/>
      <c r="H8" s="522"/>
    </row>
    <row r="9" spans="1:8" s="562" customFormat="1" ht="15.75" customHeight="1">
      <c r="A9" s="271" t="s">
        <v>614</v>
      </c>
      <c r="B9" s="569" t="s">
        <v>615</v>
      </c>
      <c r="C9" s="561"/>
      <c r="D9" s="561"/>
      <c r="E9" s="561"/>
      <c r="F9" s="561"/>
      <c r="G9" s="561"/>
      <c r="H9" s="561"/>
    </row>
    <row r="10" spans="1:8" s="564" customFormat="1" ht="15.75" customHeight="1">
      <c r="A10" s="563" t="s">
        <v>761</v>
      </c>
      <c r="B10" s="569" t="s">
        <v>616</v>
      </c>
      <c r="C10" s="561"/>
      <c r="D10" s="561"/>
      <c r="E10" s="561"/>
      <c r="F10" s="561"/>
      <c r="G10" s="561"/>
      <c r="H10" s="561"/>
    </row>
    <row r="11" spans="1:8" s="564" customFormat="1" ht="15.75" customHeight="1">
      <c r="A11" s="435" t="s">
        <v>762</v>
      </c>
      <c r="B11" s="569" t="s">
        <v>617</v>
      </c>
      <c r="C11" s="561"/>
      <c r="D11" s="561"/>
      <c r="E11" s="561"/>
      <c r="F11" s="561"/>
      <c r="G11" s="561"/>
      <c r="H11" s="561"/>
    </row>
    <row r="12" spans="1:8" s="564" customFormat="1" ht="15.75" customHeight="1">
      <c r="A12" s="102" t="s">
        <v>619</v>
      </c>
      <c r="B12" s="569" t="s">
        <v>618</v>
      </c>
      <c r="C12" s="561"/>
      <c r="D12" s="561"/>
      <c r="E12" s="561"/>
      <c r="F12" s="561"/>
      <c r="G12" s="561"/>
      <c r="H12" s="561"/>
    </row>
    <row r="13" spans="1:8" s="564" customFormat="1" ht="15.75" customHeight="1">
      <c r="A13" s="102" t="s">
        <v>621</v>
      </c>
      <c r="B13" s="569" t="s">
        <v>620</v>
      </c>
      <c r="C13" s="561"/>
      <c r="D13" s="561"/>
      <c r="E13" s="561"/>
      <c r="F13" s="561"/>
      <c r="G13" s="561"/>
      <c r="H13" s="561"/>
    </row>
    <row r="14" spans="1:8" s="564" customFormat="1" ht="15.75" customHeight="1">
      <c r="A14" s="102" t="s">
        <v>673</v>
      </c>
      <c r="B14" s="569" t="s">
        <v>729</v>
      </c>
      <c r="C14" s="561"/>
      <c r="D14" s="561"/>
      <c r="E14" s="561"/>
      <c r="F14" s="561"/>
      <c r="G14" s="561"/>
      <c r="H14" s="561"/>
    </row>
    <row r="15" spans="1:8" s="564" customFormat="1" ht="9.75" customHeight="1">
      <c r="A15" s="102"/>
      <c r="B15" s="435"/>
      <c r="C15" s="561"/>
      <c r="D15" s="561"/>
      <c r="E15" s="561"/>
      <c r="F15" s="561"/>
      <c r="G15" s="561"/>
      <c r="H15" s="561"/>
    </row>
    <row r="16" spans="1:8" s="555" customFormat="1" ht="15.75" customHeight="1" thickBot="1">
      <c r="A16" s="560" t="s">
        <v>622</v>
      </c>
      <c r="B16" s="568"/>
      <c r="C16" s="554"/>
      <c r="D16" s="554"/>
      <c r="E16" s="554"/>
      <c r="F16" s="554"/>
      <c r="G16" s="554"/>
      <c r="H16" s="554"/>
    </row>
    <row r="17" spans="1:8" s="564" customFormat="1" ht="15.75" customHeight="1">
      <c r="A17" s="570" t="s">
        <v>624</v>
      </c>
      <c r="B17" s="572" t="s">
        <v>625</v>
      </c>
      <c r="C17" s="570"/>
      <c r="D17" s="570"/>
      <c r="E17" s="570"/>
      <c r="F17" s="561"/>
      <c r="G17" s="561"/>
      <c r="H17" s="561"/>
    </row>
    <row r="18" spans="1:8" s="564" customFormat="1" ht="15.75" customHeight="1">
      <c r="A18" s="435" t="s">
        <v>657</v>
      </c>
      <c r="B18" s="572" t="s">
        <v>626</v>
      </c>
      <c r="C18" s="435"/>
      <c r="D18" s="435"/>
      <c r="E18" s="561"/>
      <c r="F18" s="561"/>
      <c r="G18" s="561"/>
      <c r="H18" s="561"/>
    </row>
    <row r="19" spans="1:8" s="564" customFormat="1" ht="15.75" customHeight="1">
      <c r="A19" s="435" t="s">
        <v>658</v>
      </c>
      <c r="B19" s="572" t="s">
        <v>627</v>
      </c>
      <c r="C19" s="435"/>
      <c r="D19" s="435"/>
      <c r="E19" s="435"/>
      <c r="F19" s="435"/>
      <c r="G19" s="435"/>
      <c r="H19" s="435"/>
    </row>
    <row r="20" spans="1:8" s="564" customFormat="1" ht="15.75" customHeight="1">
      <c r="A20" s="435" t="s">
        <v>659</v>
      </c>
      <c r="B20" s="572" t="s">
        <v>628</v>
      </c>
      <c r="C20" s="561"/>
      <c r="D20" s="561"/>
      <c r="E20" s="561"/>
      <c r="F20" s="561"/>
      <c r="G20" s="561"/>
      <c r="H20" s="561"/>
    </row>
    <row r="21" spans="1:8" s="564" customFormat="1" ht="15.75" customHeight="1">
      <c r="A21" s="435" t="s">
        <v>681</v>
      </c>
      <c r="B21" s="572" t="s">
        <v>629</v>
      </c>
      <c r="C21" s="561"/>
      <c r="D21" s="561"/>
      <c r="E21" s="561"/>
      <c r="F21" s="561"/>
      <c r="G21" s="561"/>
      <c r="H21" s="561"/>
    </row>
    <row r="22" spans="1:8" s="564" customFormat="1" ht="15.75" customHeight="1">
      <c r="A22" s="102" t="s">
        <v>744</v>
      </c>
      <c r="B22" s="572" t="s">
        <v>630</v>
      </c>
      <c r="C22" s="561"/>
      <c r="D22" s="561"/>
      <c r="E22" s="561"/>
      <c r="F22" s="561"/>
      <c r="G22" s="561"/>
      <c r="H22" s="561"/>
    </row>
    <row r="23" spans="1:8" s="564" customFormat="1" ht="15.75" customHeight="1">
      <c r="A23" s="435" t="s">
        <v>660</v>
      </c>
      <c r="B23" s="572" t="s">
        <v>631</v>
      </c>
      <c r="C23" s="561"/>
      <c r="D23" s="561"/>
      <c r="E23" s="561"/>
      <c r="F23" s="561"/>
      <c r="G23" s="561"/>
      <c r="H23" s="561"/>
    </row>
    <row r="24" spans="1:8" s="564" customFormat="1" ht="15.75" customHeight="1">
      <c r="A24" s="435" t="s">
        <v>661</v>
      </c>
      <c r="B24" s="572" t="s">
        <v>632</v>
      </c>
      <c r="C24" s="561"/>
      <c r="D24" s="561"/>
      <c r="E24" s="561"/>
      <c r="F24" s="561"/>
      <c r="G24" s="561"/>
      <c r="H24" s="561"/>
    </row>
    <row r="25" spans="1:8" s="564" customFormat="1" ht="15.75" customHeight="1">
      <c r="A25" s="435" t="s">
        <v>662</v>
      </c>
      <c r="B25" s="572" t="s">
        <v>633</v>
      </c>
      <c r="C25" s="561"/>
      <c r="D25" s="561"/>
      <c r="E25" s="561"/>
      <c r="F25" s="561"/>
      <c r="G25" s="561"/>
      <c r="H25" s="561"/>
    </row>
    <row r="26" spans="1:8" s="564" customFormat="1" ht="15.75" customHeight="1">
      <c r="A26" s="435" t="s">
        <v>663</v>
      </c>
      <c r="B26" s="572" t="s">
        <v>634</v>
      </c>
      <c r="C26" s="561"/>
      <c r="D26" s="561"/>
      <c r="E26" s="561"/>
      <c r="F26" s="561"/>
      <c r="G26" s="561"/>
      <c r="H26" s="561"/>
    </row>
    <row r="27" spans="1:8" s="564" customFormat="1" ht="15.75" customHeight="1">
      <c r="A27" s="435" t="s">
        <v>664</v>
      </c>
      <c r="B27" s="572" t="s">
        <v>635</v>
      </c>
      <c r="C27" s="561"/>
      <c r="D27" s="561"/>
      <c r="E27" s="561"/>
      <c r="F27" s="561"/>
      <c r="G27" s="561"/>
      <c r="H27" s="561"/>
    </row>
    <row r="28" spans="1:8" s="564" customFormat="1" ht="15.75" customHeight="1">
      <c r="A28" s="102" t="s">
        <v>665</v>
      </c>
      <c r="B28" s="572" t="s">
        <v>636</v>
      </c>
      <c r="C28" s="561"/>
      <c r="D28" s="561"/>
      <c r="E28" s="561"/>
      <c r="F28" s="561"/>
      <c r="G28" s="561"/>
      <c r="H28" s="561"/>
    </row>
    <row r="29" spans="1:8" s="564" customFormat="1" ht="15.75" customHeight="1">
      <c r="A29" s="435" t="s">
        <v>666</v>
      </c>
      <c r="B29" s="572" t="s">
        <v>637</v>
      </c>
      <c r="C29" s="561"/>
      <c r="D29" s="561"/>
      <c r="E29" s="561"/>
      <c r="F29" s="561"/>
      <c r="G29" s="561"/>
      <c r="H29" s="561"/>
    </row>
    <row r="30" spans="1:8" s="564" customFormat="1" ht="15.75" customHeight="1">
      <c r="A30" s="435" t="s">
        <v>667</v>
      </c>
      <c r="B30" s="572" t="s">
        <v>638</v>
      </c>
      <c r="C30" s="435"/>
      <c r="D30" s="435"/>
      <c r="E30" s="435"/>
      <c r="F30" s="435"/>
    </row>
    <row r="31" spans="1:8" s="564" customFormat="1" ht="15.75" customHeight="1">
      <c r="A31" s="435" t="s">
        <v>668</v>
      </c>
      <c r="B31" s="572" t="s">
        <v>736</v>
      </c>
    </row>
    <row r="32" spans="1:8" s="564" customFormat="1" ht="9.75" customHeight="1">
      <c r="A32" s="102"/>
      <c r="B32" s="571"/>
      <c r="C32" s="561"/>
      <c r="D32" s="561"/>
      <c r="E32" s="561"/>
      <c r="F32" s="561"/>
      <c r="G32" s="561"/>
      <c r="H32" s="561"/>
    </row>
    <row r="33" spans="1:8" s="555" customFormat="1" ht="15.75" customHeight="1" thickBot="1">
      <c r="A33" s="560" t="s">
        <v>679</v>
      </c>
      <c r="B33" s="568"/>
      <c r="C33" s="554"/>
      <c r="D33" s="554"/>
      <c r="E33" s="554"/>
      <c r="F33" s="554"/>
      <c r="G33" s="554"/>
      <c r="H33" s="554"/>
    </row>
    <row r="34" spans="1:8" s="564" customFormat="1" ht="15.75" customHeight="1">
      <c r="A34" s="102" t="s">
        <v>669</v>
      </c>
      <c r="B34" s="572" t="s">
        <v>639</v>
      </c>
    </row>
    <row r="35" spans="1:8" s="564" customFormat="1">
      <c r="A35" s="102" t="s">
        <v>745</v>
      </c>
      <c r="B35" s="572" t="s">
        <v>640</v>
      </c>
    </row>
    <row r="36" spans="1:8" s="564" customFormat="1">
      <c r="A36" s="565" t="s">
        <v>670</v>
      </c>
      <c r="B36" s="572" t="s">
        <v>641</v>
      </c>
    </row>
    <row r="37" spans="1:8" s="564" customFormat="1">
      <c r="A37" s="102" t="s">
        <v>671</v>
      </c>
      <c r="B37" s="572" t="s">
        <v>642</v>
      </c>
    </row>
    <row r="38" spans="1:8" s="564" customFormat="1">
      <c r="A38" s="102" t="s">
        <v>672</v>
      </c>
      <c r="B38" s="572" t="s">
        <v>643</v>
      </c>
    </row>
    <row r="39" spans="1:8" s="564" customFormat="1">
      <c r="A39" s="102" t="s">
        <v>746</v>
      </c>
      <c r="B39" s="572" t="s">
        <v>644</v>
      </c>
    </row>
    <row r="40" spans="1:8" s="564" customFormat="1">
      <c r="A40" s="102" t="s">
        <v>748</v>
      </c>
      <c r="B40" s="572" t="s">
        <v>645</v>
      </c>
    </row>
    <row r="41" spans="1:8" s="564" customFormat="1">
      <c r="A41" s="565" t="s">
        <v>749</v>
      </c>
      <c r="B41" s="572" t="s">
        <v>646</v>
      </c>
    </row>
    <row r="42" spans="1:8" s="564" customFormat="1">
      <c r="A42" s="102" t="s">
        <v>750</v>
      </c>
      <c r="B42" s="572" t="s">
        <v>647</v>
      </c>
    </row>
    <row r="43" spans="1:8" s="564" customFormat="1">
      <c r="A43" s="565" t="s">
        <v>371</v>
      </c>
      <c r="B43" s="572" t="s">
        <v>648</v>
      </c>
    </row>
    <row r="44" spans="1:8" s="564" customFormat="1">
      <c r="A44" s="522" t="s">
        <v>751</v>
      </c>
      <c r="B44" s="572" t="s">
        <v>649</v>
      </c>
    </row>
    <row r="45" spans="1:8" s="564" customFormat="1">
      <c r="A45" s="522" t="s">
        <v>752</v>
      </c>
      <c r="B45" s="572" t="s">
        <v>753</v>
      </c>
    </row>
    <row r="46" spans="1:8" s="564" customFormat="1" ht="9.75" customHeight="1">
      <c r="A46" s="102"/>
      <c r="B46" s="435"/>
      <c r="C46" s="561"/>
      <c r="D46" s="561"/>
      <c r="E46" s="561"/>
      <c r="F46" s="561"/>
      <c r="G46" s="561"/>
      <c r="H46" s="561"/>
    </row>
    <row r="47" spans="1:8" s="555" customFormat="1" ht="15.75" customHeight="1" thickBot="1">
      <c r="A47" s="560" t="s">
        <v>680</v>
      </c>
      <c r="B47" s="568"/>
      <c r="C47" s="554"/>
      <c r="D47" s="554"/>
      <c r="E47" s="554"/>
      <c r="F47" s="554"/>
      <c r="G47" s="554"/>
      <c r="H47" s="554"/>
    </row>
    <row r="48" spans="1:8" s="555" customFormat="1" ht="15.75" customHeight="1">
      <c r="A48" s="102" t="s">
        <v>754</v>
      </c>
      <c r="B48" s="572" t="s">
        <v>755</v>
      </c>
      <c r="C48" s="554"/>
      <c r="D48" s="554"/>
      <c r="E48" s="554"/>
      <c r="F48" s="554"/>
      <c r="G48" s="554"/>
      <c r="H48" s="554"/>
    </row>
    <row r="49" spans="1:2" s="564" customFormat="1">
      <c r="A49" s="102" t="s">
        <v>674</v>
      </c>
      <c r="B49" s="572" t="s">
        <v>650</v>
      </c>
    </row>
    <row r="50" spans="1:2" s="564" customFormat="1">
      <c r="A50" s="102" t="s">
        <v>675</v>
      </c>
      <c r="B50" s="572" t="s">
        <v>651</v>
      </c>
    </row>
    <row r="51" spans="1:2" s="564" customFormat="1">
      <c r="A51" s="102" t="s">
        <v>675</v>
      </c>
      <c r="B51" s="572" t="s">
        <v>652</v>
      </c>
    </row>
    <row r="52" spans="1:2" s="564" customFormat="1">
      <c r="A52" s="102" t="s">
        <v>676</v>
      </c>
      <c r="B52" s="572" t="s">
        <v>653</v>
      </c>
    </row>
    <row r="53" spans="1:2" s="564" customFormat="1">
      <c r="A53" s="566" t="s">
        <v>677</v>
      </c>
      <c r="B53" s="572" t="s">
        <v>654</v>
      </c>
    </row>
    <row r="54" spans="1:2" s="564" customFormat="1">
      <c r="A54" s="567" t="s">
        <v>678</v>
      </c>
      <c r="B54" s="572" t="s">
        <v>655</v>
      </c>
    </row>
    <row r="55" spans="1:2" s="564" customFormat="1">
      <c r="A55" s="567" t="s">
        <v>756</v>
      </c>
      <c r="B55" s="572" t="s">
        <v>656</v>
      </c>
    </row>
    <row r="56" spans="1:2" s="564" customFormat="1">
      <c r="A56" s="435" t="s">
        <v>757</v>
      </c>
      <c r="B56" s="572" t="s">
        <v>758</v>
      </c>
    </row>
    <row r="57" spans="1:2" s="564" customFormat="1" ht="6.75" customHeight="1" thickBot="1">
      <c r="A57" s="573"/>
      <c r="B57" s="574"/>
    </row>
    <row r="58" spans="1:2">
      <c r="A58" s="245"/>
    </row>
    <row r="59" spans="1:2">
      <c r="A59" s="245"/>
    </row>
    <row r="60" spans="1:2">
      <c r="A60" s="245"/>
    </row>
  </sheetData>
  <hyperlinks>
    <hyperlink ref="B5" location="'Table 1.1'!A1" display="Table 1.1"/>
    <hyperlink ref="B8" location="'Table 3.1'!A1" display="Table 3.1 "/>
    <hyperlink ref="B9" location="'Table 3.2'!A1" display="Table 3.2 "/>
    <hyperlink ref="B10" location="'Table 3.4'!A1" display="Table 3.4 "/>
    <hyperlink ref="B11" location="'Table 3.5'!A1" display="Table 3.5 "/>
    <hyperlink ref="B12" location="'Table 3.6'!A1" display="Table 3.6 "/>
    <hyperlink ref="B13" location="'Table 3.7'!A1" display="Table 3.7 "/>
    <hyperlink ref="B17" location="'Table 4.2'!A1" display="Table 4.2"/>
    <hyperlink ref="B18" location="'Table 4.3'!A1" display="Table 4.3"/>
    <hyperlink ref="B19" location="'Table 4.4'!A1" display="Table 4.4"/>
    <hyperlink ref="B20" location="'Table 4.6'!A1" display="Table 4.6"/>
    <hyperlink ref="B21" location="'Table 4.7'!A1" display="Table 4.7"/>
    <hyperlink ref="B22" location="'Table 4.8'!A1" display="Table 4.8"/>
    <hyperlink ref="B23" location="'Table 4.10'!A1" display="Table 4.10"/>
    <hyperlink ref="B24" location="'Table 4.11'!A1" display="Table 4.11"/>
    <hyperlink ref="B25" location="'Table 4.14'!A1" display="Table 4.14"/>
    <hyperlink ref="B26" location="'Table 4.15'!A1" display="Table 4.15"/>
    <hyperlink ref="B27" location="'Table 4.16'!A1" display="Table 4.16"/>
    <hyperlink ref="B28" location="'Table 4.17'!A1" display="Table 4.17"/>
    <hyperlink ref="B29" location="'Table 4.18'!A1" display="Table 4.18"/>
    <hyperlink ref="B30" location="'Table 4.19'!A1" display="Table 4.19"/>
    <hyperlink ref="B31" location="'Table 4.21'!A1" display="Table 4.21"/>
    <hyperlink ref="B34" location="'Table 5.2'!A1" display="Table 5.2"/>
    <hyperlink ref="B35" location="'Table 5.3'!A1" display="Table 5.3"/>
    <hyperlink ref="B36" location="'Table 5.4'!A1" display="Table 5.4"/>
    <hyperlink ref="B37" location="'Table 5.5'!A1" display="Table 5.5"/>
    <hyperlink ref="B38" location="'Table 5.6'!A1" display="Table 5.6"/>
    <hyperlink ref="B39" location="'Table 5.7'!A1" display="Table 5.7"/>
    <hyperlink ref="B40" location="'Table 5.8'!A1" display="Table 5.8"/>
    <hyperlink ref="B41" location="'Table 5.9'!A1" display="Table 5.9"/>
    <hyperlink ref="B42" location="'Table 5.10'!A1" display="Table 5.10"/>
    <hyperlink ref="B43" location="'Table 5.11'!A1" display="Table 5.11"/>
    <hyperlink ref="B44" location="'Table 5.12'!A1" display="Table 5.12"/>
    <hyperlink ref="B49" location="'Table 6.3'!A1" display="Table 6.3"/>
    <hyperlink ref="B50" location="'Table 6.4'!A1" display="Table 6.4"/>
    <hyperlink ref="B51" location="'Table 6.5'!A1" display="Table 6.5"/>
    <hyperlink ref="B52" location="'Table 6.6'!A1" display="Table 6.6"/>
    <hyperlink ref="B53" location="'Table 6.8'!A1" display="Table 6.8"/>
    <hyperlink ref="B54" location="'Table 6.9'!A1" display="Table 6.9"/>
    <hyperlink ref="B55" location="'Table 6.10'!A1" display="Table 6.10"/>
    <hyperlink ref="B14" location="'Table 3.9'!A1" display="Table 3.9"/>
    <hyperlink ref="B45" location="'Table 5.13'!A1" display="Table 5.13"/>
    <hyperlink ref="B48" location="'Table 6.1'!A1" display="Table 6.1"/>
    <hyperlink ref="B56" location="'Table 6.11'!A1" display="Table 6.11"/>
  </hyperlinks>
  <pageMargins left="0.70866141732283472" right="0.70866141732283472" top="0.74803149606299213" bottom="0.74803149606299213" header="0.31496062992125984" footer="0.31496062992125984"/>
  <pageSetup paperSize="9" scale="97" firstPageNumber="14"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colBreaks count="1" manualBreakCount="1">
    <brk id="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39"/>
  <sheetViews>
    <sheetView showGridLines="0" zoomScaleNormal="100" zoomScaleSheetLayoutView="100" workbookViewId="0">
      <selection activeCell="I23" sqref="I23"/>
    </sheetView>
  </sheetViews>
  <sheetFormatPr defaultRowHeight="12.75"/>
  <cols>
    <col min="1" max="1" width="38" style="247" customWidth="1"/>
    <col min="2" max="3" width="14.28515625" style="247" customWidth="1"/>
    <col min="4" max="4" width="2.5703125" style="247" customWidth="1"/>
    <col min="5" max="6" width="14.28515625" style="247" customWidth="1"/>
    <col min="7" max="16384" width="9.140625" style="247"/>
  </cols>
  <sheetData>
    <row r="1" spans="1:9">
      <c r="A1" s="435" t="s">
        <v>445</v>
      </c>
      <c r="B1" s="435"/>
      <c r="C1" s="435"/>
    </row>
    <row r="2" spans="1:9">
      <c r="A2" s="1"/>
      <c r="B2" s="1"/>
      <c r="C2" s="1"/>
    </row>
    <row r="3" spans="1:9" ht="15" customHeight="1">
      <c r="A3" s="444"/>
      <c r="B3" s="644">
        <v>2015</v>
      </c>
      <c r="C3" s="644"/>
      <c r="D3" s="438"/>
      <c r="E3" s="644">
        <v>2014</v>
      </c>
      <c r="F3" s="644"/>
    </row>
    <row r="4" spans="1:9" ht="15.75" customHeight="1">
      <c r="A4" s="445" t="s">
        <v>446</v>
      </c>
      <c r="B4" s="645" t="s">
        <v>282</v>
      </c>
      <c r="C4" s="645" t="s">
        <v>443</v>
      </c>
      <c r="D4" s="446"/>
      <c r="E4" s="645" t="s">
        <v>282</v>
      </c>
      <c r="F4" s="645" t="s">
        <v>443</v>
      </c>
    </row>
    <row r="5" spans="1:9" s="1" customFormat="1" ht="10.5" customHeight="1" thickBot="1">
      <c r="A5" s="447"/>
      <c r="B5" s="646"/>
      <c r="C5" s="646"/>
      <c r="D5" s="420"/>
      <c r="E5" s="646"/>
      <c r="F5" s="646"/>
      <c r="G5" s="247"/>
      <c r="H5" s="247"/>
      <c r="I5" s="350"/>
    </row>
    <row r="6" spans="1:9" s="1" customFormat="1" ht="15.75" customHeight="1" thickTop="1">
      <c r="A6" s="448" t="s">
        <v>23</v>
      </c>
      <c r="B6" s="374">
        <v>10593</v>
      </c>
      <c r="C6" s="374">
        <v>17403</v>
      </c>
      <c r="D6" s="374"/>
      <c r="E6" s="374">
        <v>11016</v>
      </c>
      <c r="F6" s="374">
        <v>21621.329549704464</v>
      </c>
      <c r="G6" s="247"/>
      <c r="H6" s="247"/>
      <c r="I6" s="350"/>
    </row>
    <row r="7" spans="1:9" s="1" customFormat="1" ht="15.75" customHeight="1">
      <c r="A7" s="448" t="s">
        <v>297</v>
      </c>
      <c r="B7" s="374">
        <v>1515</v>
      </c>
      <c r="C7" s="374">
        <v>1867</v>
      </c>
      <c r="D7" s="374"/>
      <c r="E7" s="374">
        <v>1396</v>
      </c>
      <c r="F7" s="374">
        <v>1980.6959702223648</v>
      </c>
      <c r="G7" s="247"/>
      <c r="H7" s="247"/>
      <c r="I7" s="350"/>
    </row>
    <row r="8" spans="1:9" s="1" customFormat="1" ht="15.75" customHeight="1">
      <c r="A8" s="448" t="s">
        <v>148</v>
      </c>
      <c r="B8" s="374">
        <v>257</v>
      </c>
      <c r="C8" s="374">
        <v>373</v>
      </c>
      <c r="D8" s="374"/>
      <c r="E8" s="374">
        <v>1115</v>
      </c>
      <c r="F8" s="374">
        <v>2366.0666550000001</v>
      </c>
      <c r="G8" s="247"/>
      <c r="H8" s="247"/>
      <c r="I8" s="350"/>
    </row>
    <row r="9" spans="1:9" s="1" customFormat="1" ht="15.75" customHeight="1">
      <c r="A9" s="448" t="s">
        <v>296</v>
      </c>
      <c r="B9" s="374">
        <v>308</v>
      </c>
      <c r="C9" s="374">
        <v>332</v>
      </c>
      <c r="D9" s="374"/>
      <c r="E9" s="374">
        <v>251</v>
      </c>
      <c r="F9" s="374">
        <v>250.561365</v>
      </c>
      <c r="G9" s="247"/>
      <c r="H9" s="247"/>
      <c r="I9" s="350"/>
    </row>
    <row r="10" spans="1:9" s="1" customFormat="1" ht="15.75" customHeight="1">
      <c r="A10" s="448" t="s">
        <v>298</v>
      </c>
      <c r="B10" s="374">
        <v>681</v>
      </c>
      <c r="C10" s="374">
        <v>893</v>
      </c>
      <c r="D10" s="374"/>
      <c r="E10" s="374">
        <v>751</v>
      </c>
      <c r="F10" s="374">
        <v>831.3152949859757</v>
      </c>
      <c r="G10" s="247"/>
      <c r="H10" s="247"/>
      <c r="I10" s="350"/>
    </row>
    <row r="11" spans="1:9" ht="15.75" customHeight="1">
      <c r="A11" s="448" t="s">
        <v>358</v>
      </c>
      <c r="B11" s="374">
        <v>5953</v>
      </c>
      <c r="C11" s="374">
        <v>6011</v>
      </c>
      <c r="D11" s="374"/>
      <c r="E11" s="374">
        <v>6739</v>
      </c>
      <c r="F11" s="374">
        <v>6755.9028520000002</v>
      </c>
    </row>
    <row r="12" spans="1:9" ht="15.75" customHeight="1">
      <c r="A12" s="448" t="s">
        <v>295</v>
      </c>
      <c r="B12" s="374">
        <v>828</v>
      </c>
      <c r="C12" s="374">
        <v>1025</v>
      </c>
      <c r="D12" s="374"/>
      <c r="E12" s="374">
        <v>296</v>
      </c>
      <c r="F12" s="374">
        <v>474.2872548862627</v>
      </c>
    </row>
    <row r="13" spans="1:9" ht="15.75" customHeight="1">
      <c r="A13" s="448" t="s">
        <v>149</v>
      </c>
      <c r="B13" s="374">
        <v>4433</v>
      </c>
      <c r="C13" s="374">
        <v>4440</v>
      </c>
      <c r="D13" s="374"/>
      <c r="E13" s="374">
        <v>18</v>
      </c>
      <c r="F13" s="374">
        <v>17.895588926695439</v>
      </c>
    </row>
    <row r="14" spans="1:9" ht="15.75" customHeight="1">
      <c r="A14" s="448" t="s">
        <v>150</v>
      </c>
      <c r="B14" s="374">
        <v>504</v>
      </c>
      <c r="C14" s="374">
        <v>682</v>
      </c>
      <c r="D14" s="374"/>
      <c r="E14" s="374">
        <v>375</v>
      </c>
      <c r="F14" s="374">
        <v>641.12443733321845</v>
      </c>
    </row>
    <row r="15" spans="1:9" ht="15.75" customHeight="1">
      <c r="A15" s="448" t="s">
        <v>179</v>
      </c>
      <c r="B15" s="374">
        <v>143</v>
      </c>
      <c r="C15" s="374">
        <v>215</v>
      </c>
      <c r="D15" s="374"/>
      <c r="E15" s="374">
        <v>27</v>
      </c>
      <c r="F15" s="374">
        <v>34.609676999999998</v>
      </c>
    </row>
    <row r="16" spans="1:9" ht="15.75" customHeight="1">
      <c r="A16" s="449" t="s">
        <v>293</v>
      </c>
      <c r="B16" s="374">
        <v>126</v>
      </c>
      <c r="C16" s="374">
        <v>186</v>
      </c>
      <c r="D16" s="374"/>
      <c r="E16" s="374">
        <v>230</v>
      </c>
      <c r="F16" s="374">
        <v>340.35573792029379</v>
      </c>
    </row>
    <row r="17" spans="1:6" ht="15.75" customHeight="1">
      <c r="A17" s="100" t="s">
        <v>21</v>
      </c>
      <c r="B17" s="372">
        <v>25341</v>
      </c>
      <c r="C17" s="372">
        <v>33427</v>
      </c>
      <c r="D17" s="372"/>
      <c r="E17" s="372">
        <v>22214</v>
      </c>
      <c r="F17" s="372">
        <v>35314.14438297927</v>
      </c>
    </row>
    <row r="18" spans="1:6">
      <c r="A18" s="317"/>
      <c r="B18" s="260"/>
      <c r="C18" s="260"/>
    </row>
    <row r="19" spans="1:6">
      <c r="A19" s="317"/>
      <c r="B19" s="260"/>
      <c r="C19" s="260"/>
    </row>
    <row r="20" spans="1:6">
      <c r="A20" s="317"/>
      <c r="B20" s="260"/>
      <c r="C20" s="260"/>
    </row>
    <row r="21" spans="1:6">
      <c r="A21" s="317"/>
      <c r="B21" s="260"/>
      <c r="C21" s="260"/>
    </row>
    <row r="22" spans="1:6">
      <c r="B22" s="260"/>
      <c r="C22" s="260"/>
    </row>
    <row r="23" spans="1:6">
      <c r="A23" s="251"/>
      <c r="B23" s="259"/>
      <c r="C23" s="259"/>
    </row>
    <row r="24" spans="1:6">
      <c r="A24" s="317"/>
      <c r="B24" s="260"/>
      <c r="C24" s="260"/>
    </row>
    <row r="25" spans="1:6">
      <c r="A25" s="354"/>
      <c r="B25" s="259"/>
      <c r="C25" s="259"/>
    </row>
    <row r="26" spans="1:6">
      <c r="A26" s="251"/>
      <c r="B26" s="259"/>
      <c r="C26" s="259"/>
    </row>
    <row r="27" spans="1:6">
      <c r="A27" s="317"/>
      <c r="B27" s="260"/>
      <c r="C27" s="260"/>
    </row>
    <row r="28" spans="1:6">
      <c r="A28" s="317"/>
      <c r="B28" s="260"/>
      <c r="C28" s="260"/>
    </row>
    <row r="29" spans="1:6">
      <c r="A29" s="317"/>
      <c r="B29" s="260"/>
      <c r="C29" s="260"/>
    </row>
    <row r="30" spans="1:6">
      <c r="A30" s="317"/>
      <c r="B30" s="260"/>
      <c r="C30" s="260"/>
    </row>
    <row r="31" spans="1:6">
      <c r="A31" s="317"/>
      <c r="B31" s="260"/>
      <c r="C31" s="260"/>
    </row>
    <row r="32" spans="1:6">
      <c r="B32" s="259"/>
      <c r="C32" s="259"/>
    </row>
    <row r="33" spans="1:3">
      <c r="A33" s="251"/>
      <c r="B33" s="257"/>
      <c r="C33" s="257"/>
    </row>
    <row r="34" spans="1:3">
      <c r="A34" s="317"/>
      <c r="B34" s="260"/>
      <c r="C34" s="260"/>
    </row>
    <row r="35" spans="1:3">
      <c r="A35" s="317"/>
      <c r="B35" s="260"/>
      <c r="C35" s="260"/>
    </row>
    <row r="36" spans="1:3">
      <c r="A36" s="317"/>
      <c r="B36" s="260"/>
      <c r="C36" s="260"/>
    </row>
    <row r="37" spans="1:3">
      <c r="A37" s="317"/>
      <c r="B37" s="260"/>
      <c r="C37" s="260"/>
    </row>
    <row r="39" spans="1:3">
      <c r="A39" s="317"/>
    </row>
  </sheetData>
  <mergeCells count="6">
    <mergeCell ref="B3:C3"/>
    <mergeCell ref="E3:F3"/>
    <mergeCell ref="B4:B5"/>
    <mergeCell ref="C4:C5"/>
    <mergeCell ref="E4:E5"/>
    <mergeCell ref="F4:F5"/>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38"/>
  <sheetViews>
    <sheetView showGridLines="0" zoomScaleNormal="100" zoomScaleSheetLayoutView="100" workbookViewId="0"/>
  </sheetViews>
  <sheetFormatPr defaultRowHeight="12.75"/>
  <cols>
    <col min="1" max="1" width="33.28515625" style="247" customWidth="1"/>
    <col min="2" max="3" width="14.5703125" style="247" customWidth="1"/>
    <col min="4" max="4" width="2" style="247" customWidth="1"/>
    <col min="5" max="6" width="14.5703125" style="247" customWidth="1"/>
    <col min="7" max="16384" width="9.140625" style="247"/>
  </cols>
  <sheetData>
    <row r="1" spans="1:8">
      <c r="A1" s="247" t="s">
        <v>444</v>
      </c>
      <c r="B1" s="1"/>
    </row>
    <row r="2" spans="1:8">
      <c r="A2" s="1"/>
      <c r="B2" s="1"/>
    </row>
    <row r="3" spans="1:8" ht="20.25" customHeight="1">
      <c r="A3" s="388"/>
      <c r="B3" s="644">
        <v>2015</v>
      </c>
      <c r="C3" s="644"/>
      <c r="D3" s="438"/>
      <c r="E3" s="644">
        <v>2014</v>
      </c>
      <c r="F3" s="644"/>
    </row>
    <row r="4" spans="1:8" ht="36.75" customHeight="1" thickBot="1">
      <c r="A4" s="450" t="s">
        <v>446</v>
      </c>
      <c r="B4" s="420" t="s">
        <v>282</v>
      </c>
      <c r="C4" s="420" t="s">
        <v>443</v>
      </c>
      <c r="D4" s="447"/>
      <c r="E4" s="420" t="s">
        <v>282</v>
      </c>
      <c r="F4" s="420" t="s">
        <v>443</v>
      </c>
    </row>
    <row r="5" spans="1:8" s="1" customFormat="1" ht="15.75" customHeight="1" thickTop="1">
      <c r="A5" s="247" t="s">
        <v>305</v>
      </c>
      <c r="B5" s="374">
        <v>18946.97843816525</v>
      </c>
      <c r="C5" s="374">
        <v>26416.525835668148</v>
      </c>
      <c r="D5" s="247"/>
      <c r="E5" s="374">
        <v>21103.337847999999</v>
      </c>
      <c r="F5" s="374">
        <v>33371</v>
      </c>
      <c r="G5" s="247"/>
      <c r="H5" s="350"/>
    </row>
    <row r="6" spans="1:8" s="1" customFormat="1" ht="15.75" customHeight="1">
      <c r="A6" s="247" t="s">
        <v>700</v>
      </c>
      <c r="B6" s="374">
        <v>5983.4331082302906</v>
      </c>
      <c r="C6" s="374">
        <v>6344.1850148146586</v>
      </c>
      <c r="D6" s="374"/>
      <c r="E6" s="374">
        <v>977.31152500000007</v>
      </c>
      <c r="F6" s="374">
        <v>1732.2974519999998</v>
      </c>
      <c r="G6" s="247"/>
      <c r="H6" s="350"/>
    </row>
    <row r="7" spans="1:8" s="1" customFormat="1" ht="15.75" customHeight="1">
      <c r="A7" s="247" t="s">
        <v>429</v>
      </c>
      <c r="B7" s="374">
        <v>159.0990216706557</v>
      </c>
      <c r="C7" s="374">
        <v>252.24725546143949</v>
      </c>
      <c r="D7" s="247"/>
      <c r="E7" s="374">
        <v>92.339926000000006</v>
      </c>
      <c r="F7" s="374">
        <v>98.317933999999994</v>
      </c>
      <c r="G7" s="247"/>
      <c r="H7" s="350"/>
    </row>
    <row r="8" spans="1:8" s="1" customFormat="1" ht="15.75" customHeight="1">
      <c r="A8" s="247" t="s">
        <v>12</v>
      </c>
      <c r="B8" s="374">
        <v>251.48943193380089</v>
      </c>
      <c r="C8" s="374">
        <v>414.04189405575369</v>
      </c>
      <c r="D8" s="247"/>
      <c r="E8" s="374">
        <v>40.344732999999998</v>
      </c>
      <c r="F8" s="374">
        <v>112.12367399999999</v>
      </c>
      <c r="G8" s="247"/>
      <c r="H8" s="350"/>
    </row>
    <row r="9" spans="1:8" s="1" customFormat="1" ht="15.75" customHeight="1">
      <c r="A9" s="100" t="s">
        <v>21</v>
      </c>
      <c r="B9" s="372">
        <v>25340.999999999996</v>
      </c>
      <c r="C9" s="372">
        <v>33426.999999999993</v>
      </c>
      <c r="D9" s="372"/>
      <c r="E9" s="372">
        <v>22213.334032000002</v>
      </c>
      <c r="F9" s="372">
        <v>35313.73906</v>
      </c>
      <c r="G9" s="247"/>
      <c r="H9" s="350"/>
    </row>
    <row r="10" spans="1:8">
      <c r="A10" s="317"/>
      <c r="B10" s="260"/>
    </row>
    <row r="11" spans="1:8">
      <c r="A11" s="317"/>
      <c r="B11" s="260"/>
    </row>
    <row r="12" spans="1:8">
      <c r="A12" s="317"/>
      <c r="B12" s="262"/>
    </row>
    <row r="13" spans="1:8">
      <c r="B13" s="260"/>
    </row>
    <row r="14" spans="1:8">
      <c r="A14" s="251"/>
      <c r="B14" s="260"/>
    </row>
    <row r="15" spans="1:8">
      <c r="A15" s="317"/>
      <c r="B15" s="260"/>
    </row>
    <row r="16" spans="1:8">
      <c r="A16" s="317"/>
      <c r="B16" s="260"/>
    </row>
    <row r="17" spans="1:2">
      <c r="A17" s="317"/>
      <c r="B17" s="260"/>
    </row>
    <row r="18" spans="1:2">
      <c r="A18" s="317"/>
      <c r="B18" s="260"/>
    </row>
    <row r="19" spans="1:2">
      <c r="A19" s="317"/>
      <c r="B19" s="260"/>
    </row>
    <row r="20" spans="1:2">
      <c r="A20" s="317"/>
      <c r="B20" s="260"/>
    </row>
    <row r="21" spans="1:2">
      <c r="B21" s="260"/>
    </row>
    <row r="22" spans="1:2">
      <c r="A22" s="251"/>
      <c r="B22" s="259"/>
    </row>
    <row r="23" spans="1:2">
      <c r="A23" s="317"/>
      <c r="B23" s="260"/>
    </row>
    <row r="24" spans="1:2">
      <c r="A24" s="354"/>
      <c r="B24" s="259"/>
    </row>
    <row r="25" spans="1:2">
      <c r="A25" s="251"/>
      <c r="B25" s="259"/>
    </row>
    <row r="26" spans="1:2">
      <c r="A26" s="317"/>
      <c r="B26" s="260"/>
    </row>
    <row r="27" spans="1:2">
      <c r="A27" s="317"/>
      <c r="B27" s="260"/>
    </row>
    <row r="28" spans="1:2">
      <c r="A28" s="317"/>
      <c r="B28" s="260"/>
    </row>
    <row r="29" spans="1:2">
      <c r="A29" s="317"/>
      <c r="B29" s="260"/>
    </row>
    <row r="30" spans="1:2">
      <c r="A30" s="317"/>
      <c r="B30" s="260"/>
    </row>
    <row r="31" spans="1:2">
      <c r="B31" s="259"/>
    </row>
    <row r="32" spans="1:2">
      <c r="A32" s="251"/>
      <c r="B32" s="257"/>
    </row>
    <row r="33" spans="1:2">
      <c r="A33" s="317"/>
      <c r="B33" s="260"/>
    </row>
    <row r="34" spans="1:2">
      <c r="A34" s="317"/>
      <c r="B34" s="260"/>
    </row>
    <row r="35" spans="1:2">
      <c r="A35" s="317"/>
      <c r="B35" s="260"/>
    </row>
    <row r="36" spans="1:2">
      <c r="A36" s="317"/>
      <c r="B36" s="260"/>
    </row>
    <row r="38" spans="1:2">
      <c r="A38" s="317"/>
    </row>
  </sheetData>
  <mergeCells count="2">
    <mergeCell ref="B3:C3"/>
    <mergeCell ref="E3:F3"/>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37"/>
  <sheetViews>
    <sheetView showGridLines="0" zoomScaleNormal="100" zoomScaleSheetLayoutView="100" workbookViewId="0"/>
  </sheetViews>
  <sheetFormatPr defaultRowHeight="12.75"/>
  <cols>
    <col min="1" max="1" width="29.85546875" style="247" customWidth="1"/>
    <col min="2" max="3" width="10" style="247" customWidth="1"/>
    <col min="4" max="16384" width="9.140625" style="247"/>
  </cols>
  <sheetData>
    <row r="1" spans="1:7">
      <c r="A1" s="1" t="s">
        <v>454</v>
      </c>
      <c r="B1" s="1"/>
      <c r="C1" s="1"/>
    </row>
    <row r="2" spans="1:7">
      <c r="A2" s="1"/>
      <c r="B2" s="1"/>
      <c r="C2" s="1"/>
    </row>
    <row r="3" spans="1:7" ht="21" customHeight="1" thickBot="1">
      <c r="A3" s="454" t="s">
        <v>447</v>
      </c>
      <c r="B3" s="413" t="s">
        <v>448</v>
      </c>
      <c r="C3" s="413" t="s">
        <v>449</v>
      </c>
      <c r="D3" s="413" t="s">
        <v>450</v>
      </c>
    </row>
    <row r="4" spans="1:7" ht="15.75" customHeight="1" thickTop="1">
      <c r="A4" s="247" t="s">
        <v>76</v>
      </c>
      <c r="B4" s="410">
        <v>2.73167588580026E-2</v>
      </c>
      <c r="C4" s="410">
        <v>0.15692222448016199</v>
      </c>
      <c r="D4" s="451">
        <v>4.8999999999999998E-3</v>
      </c>
    </row>
    <row r="5" spans="1:7" s="1" customFormat="1" ht="15.75" customHeight="1">
      <c r="A5" s="247" t="s">
        <v>451</v>
      </c>
      <c r="B5" s="410">
        <v>0.102374733102041</v>
      </c>
      <c r="C5" s="410">
        <v>0.16916378557218401</v>
      </c>
      <c r="D5" s="451">
        <v>1.83E-2</v>
      </c>
      <c r="E5" s="247"/>
      <c r="F5" s="247"/>
      <c r="G5" s="350"/>
    </row>
    <row r="6" spans="1:7" s="1" customFormat="1" ht="15.75" customHeight="1">
      <c r="A6" s="247" t="s">
        <v>452</v>
      </c>
      <c r="B6" s="410">
        <v>4.2587040795445098E-2</v>
      </c>
      <c r="C6" s="410">
        <v>6.6927147490354999E-2</v>
      </c>
      <c r="D6" s="451">
        <v>3.5000000000000001E-3</v>
      </c>
      <c r="E6" s="247"/>
      <c r="F6" s="247"/>
      <c r="G6" s="350"/>
    </row>
    <row r="7" spans="1:7" s="1" customFormat="1" ht="15.75" customHeight="1">
      <c r="A7" s="396" t="s">
        <v>453</v>
      </c>
      <c r="B7" s="452">
        <v>5.6042964152222999E-2</v>
      </c>
      <c r="C7" s="452">
        <v>0.42247311240657598</v>
      </c>
      <c r="D7" s="453">
        <v>2.4E-2</v>
      </c>
      <c r="E7" s="247"/>
      <c r="F7" s="247"/>
      <c r="G7" s="350"/>
    </row>
    <row r="8" spans="1:7" s="1" customFormat="1" ht="15.75" customHeight="1">
      <c r="A8" s="100" t="s">
        <v>21</v>
      </c>
      <c r="B8" s="455">
        <v>4.0955577330712603E-2</v>
      </c>
      <c r="C8" s="455">
        <v>0.14372438188686301</v>
      </c>
      <c r="D8" s="456">
        <v>6.7999999999999996E-3</v>
      </c>
      <c r="E8" s="247"/>
      <c r="F8" s="247"/>
      <c r="G8" s="350"/>
    </row>
    <row r="9" spans="1:7">
      <c r="A9" s="317"/>
      <c r="B9" s="260"/>
      <c r="C9" s="260"/>
    </row>
    <row r="10" spans="1:7">
      <c r="A10" s="317"/>
      <c r="B10" s="260"/>
      <c r="C10" s="260"/>
    </row>
    <row r="11" spans="1:7">
      <c r="A11" s="317"/>
      <c r="B11" s="262"/>
      <c r="C11" s="262"/>
    </row>
    <row r="12" spans="1:7">
      <c r="B12" s="260"/>
      <c r="C12" s="260"/>
    </row>
    <row r="13" spans="1:7">
      <c r="A13" s="251"/>
      <c r="B13" s="260"/>
      <c r="C13" s="260"/>
    </row>
    <row r="14" spans="1:7">
      <c r="A14" s="317"/>
      <c r="B14" s="260"/>
      <c r="C14" s="260"/>
    </row>
    <row r="15" spans="1:7">
      <c r="A15" s="317"/>
      <c r="B15" s="260"/>
      <c r="C15" s="260"/>
    </row>
    <row r="16" spans="1:7">
      <c r="A16" s="317"/>
      <c r="B16" s="260"/>
      <c r="C16" s="260"/>
    </row>
    <row r="17" spans="1:3">
      <c r="A17" s="317"/>
      <c r="B17" s="260"/>
      <c r="C17" s="260"/>
    </row>
    <row r="18" spans="1:3">
      <c r="A18" s="317"/>
      <c r="B18" s="260"/>
      <c r="C18" s="260"/>
    </row>
    <row r="19" spans="1:3">
      <c r="A19" s="317"/>
      <c r="B19" s="260"/>
      <c r="C19" s="260"/>
    </row>
    <row r="20" spans="1:3">
      <c r="B20" s="260"/>
      <c r="C20" s="260"/>
    </row>
    <row r="21" spans="1:3">
      <c r="A21" s="251"/>
      <c r="B21" s="259"/>
      <c r="C21" s="259"/>
    </row>
    <row r="22" spans="1:3">
      <c r="A22" s="317"/>
      <c r="B22" s="260"/>
      <c r="C22" s="260"/>
    </row>
    <row r="23" spans="1:3">
      <c r="A23" s="354"/>
      <c r="B23" s="259"/>
      <c r="C23" s="259"/>
    </row>
    <row r="24" spans="1:3">
      <c r="A24" s="251"/>
      <c r="B24" s="259"/>
      <c r="C24" s="259"/>
    </row>
    <row r="25" spans="1:3">
      <c r="A25" s="317"/>
      <c r="B25" s="260"/>
      <c r="C25" s="260"/>
    </row>
    <row r="26" spans="1:3">
      <c r="A26" s="317"/>
      <c r="B26" s="260"/>
      <c r="C26" s="260"/>
    </row>
    <row r="27" spans="1:3">
      <c r="A27" s="317"/>
      <c r="B27" s="260"/>
      <c r="C27" s="260"/>
    </row>
    <row r="28" spans="1:3">
      <c r="A28" s="317"/>
      <c r="B28" s="260"/>
      <c r="C28" s="260"/>
    </row>
    <row r="29" spans="1:3">
      <c r="A29" s="317"/>
      <c r="B29" s="260"/>
      <c r="C29" s="260"/>
    </row>
    <row r="30" spans="1:3">
      <c r="B30" s="259"/>
      <c r="C30" s="259"/>
    </row>
    <row r="31" spans="1:3">
      <c r="A31" s="251"/>
      <c r="B31" s="257"/>
      <c r="C31" s="257"/>
    </row>
    <row r="32" spans="1:3">
      <c r="A32" s="317"/>
      <c r="B32" s="260"/>
      <c r="C32" s="260"/>
    </row>
    <row r="33" spans="1:3">
      <c r="A33" s="317"/>
      <c r="B33" s="260"/>
      <c r="C33" s="260"/>
    </row>
    <row r="34" spans="1:3">
      <c r="A34" s="317"/>
      <c r="B34" s="260"/>
      <c r="C34" s="260"/>
    </row>
    <row r="35" spans="1:3">
      <c r="A35" s="317"/>
      <c r="B35" s="260"/>
      <c r="C35" s="260"/>
    </row>
    <row r="37" spans="1:3">
      <c r="A37" s="317"/>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41"/>
  <sheetViews>
    <sheetView showGridLines="0" zoomScaleNormal="100" zoomScaleSheetLayoutView="100" workbookViewId="0">
      <selection activeCell="L35" sqref="L35"/>
    </sheetView>
  </sheetViews>
  <sheetFormatPr defaultRowHeight="12.75"/>
  <cols>
    <col min="1" max="1" width="38" style="247" customWidth="1"/>
    <col min="2" max="2" width="13.85546875" style="247" customWidth="1"/>
    <col min="3" max="3" width="12.7109375" style="247" customWidth="1"/>
    <col min="4" max="4" width="12.140625" style="247" customWidth="1"/>
    <col min="5" max="5" width="10.7109375" style="247" customWidth="1"/>
    <col min="6" max="16384" width="9.140625" style="247"/>
  </cols>
  <sheetData>
    <row r="1" spans="1:8">
      <c r="A1" s="435" t="s">
        <v>455</v>
      </c>
      <c r="B1" s="435"/>
      <c r="C1" s="435"/>
      <c r="D1" s="435"/>
      <c r="E1" s="435"/>
    </row>
    <row r="2" spans="1:8">
      <c r="A2" s="1"/>
      <c r="B2" s="1"/>
    </row>
    <row r="3" spans="1:8" ht="42" customHeight="1" thickBot="1">
      <c r="A3" s="405" t="s">
        <v>687</v>
      </c>
      <c r="B3" s="459" t="s">
        <v>281</v>
      </c>
      <c r="C3" s="460" t="s">
        <v>279</v>
      </c>
      <c r="D3" s="459" t="s">
        <v>456</v>
      </c>
      <c r="E3" s="461" t="s">
        <v>21</v>
      </c>
    </row>
    <row r="4" spans="1:8" ht="15.75" customHeight="1" thickTop="1">
      <c r="A4" s="247" t="s">
        <v>277</v>
      </c>
      <c r="B4" s="374">
        <v>48102</v>
      </c>
      <c r="C4" s="416" t="s">
        <v>96</v>
      </c>
      <c r="D4" s="457" t="s">
        <v>96</v>
      </c>
      <c r="E4" s="374">
        <v>48102</v>
      </c>
    </row>
    <row r="5" spans="1:8" s="1" customFormat="1" ht="15.75" customHeight="1">
      <c r="A5" s="247" t="s">
        <v>18</v>
      </c>
      <c r="B5" s="374">
        <v>87491</v>
      </c>
      <c r="C5" s="416" t="s">
        <v>96</v>
      </c>
      <c r="D5" s="457" t="s">
        <v>96</v>
      </c>
      <c r="E5" s="374">
        <v>87491</v>
      </c>
      <c r="F5" s="247"/>
      <c r="G5" s="247"/>
      <c r="H5" s="350"/>
    </row>
    <row r="6" spans="1:8" s="1" customFormat="1" ht="15.75" customHeight="1">
      <c r="A6" s="247" t="s">
        <v>19</v>
      </c>
      <c r="B6" s="374"/>
      <c r="C6" s="416"/>
      <c r="D6" s="457"/>
      <c r="E6" s="374">
        <v>0</v>
      </c>
      <c r="F6" s="247"/>
      <c r="G6" s="247"/>
      <c r="H6" s="350"/>
    </row>
    <row r="7" spans="1:8" s="1" customFormat="1" ht="15.75" customHeight="1">
      <c r="A7" s="313" t="s">
        <v>457</v>
      </c>
      <c r="B7" s="374">
        <v>337153</v>
      </c>
      <c r="C7" s="416">
        <v>17302</v>
      </c>
      <c r="D7" s="416">
        <v>1276</v>
      </c>
      <c r="E7" s="374">
        <v>355731</v>
      </c>
      <c r="F7" s="247"/>
      <c r="G7" s="247"/>
      <c r="H7" s="350"/>
    </row>
    <row r="8" spans="1:8" s="1" customFormat="1" ht="15.75" customHeight="1">
      <c r="A8" s="313" t="s">
        <v>458</v>
      </c>
      <c r="B8" s="374">
        <v>291277</v>
      </c>
      <c r="C8" s="416">
        <v>26532</v>
      </c>
      <c r="D8" s="416">
        <v>6810</v>
      </c>
      <c r="E8" s="374">
        <v>324619</v>
      </c>
      <c r="F8" s="247"/>
      <c r="G8" s="247"/>
      <c r="H8" s="350"/>
    </row>
    <row r="9" spans="1:8" s="1" customFormat="1" ht="15.75" customHeight="1">
      <c r="A9" s="247" t="s">
        <v>249</v>
      </c>
      <c r="B9" s="374">
        <v>82714</v>
      </c>
      <c r="C9" s="416" t="s">
        <v>96</v>
      </c>
      <c r="D9" s="457" t="s">
        <v>96</v>
      </c>
      <c r="E9" s="374">
        <v>82714</v>
      </c>
      <c r="F9" s="247"/>
      <c r="G9" s="247"/>
      <c r="H9" s="350"/>
    </row>
    <row r="10" spans="1:8" s="1" customFormat="1" ht="15.75" customHeight="1">
      <c r="A10" s="247" t="s">
        <v>703</v>
      </c>
      <c r="B10" s="374">
        <v>4056</v>
      </c>
      <c r="C10" s="416"/>
      <c r="D10" s="457"/>
      <c r="E10" s="374">
        <v>4056</v>
      </c>
      <c r="F10" s="247"/>
      <c r="G10" s="247"/>
      <c r="H10" s="350"/>
    </row>
    <row r="11" spans="1:8" s="1" customFormat="1" ht="15.75" customHeight="1">
      <c r="A11" s="247" t="s">
        <v>387</v>
      </c>
      <c r="B11" s="374">
        <v>4581</v>
      </c>
      <c r="C11" s="416" t="s">
        <v>96</v>
      </c>
      <c r="D11" s="457" t="s">
        <v>96</v>
      </c>
      <c r="E11" s="374">
        <v>4581</v>
      </c>
      <c r="F11" s="247"/>
      <c r="G11" s="247"/>
      <c r="H11" s="350"/>
    </row>
    <row r="12" spans="1:8">
      <c r="A12" s="100" t="s">
        <v>459</v>
      </c>
      <c r="B12" s="372">
        <v>855374</v>
      </c>
      <c r="C12" s="372">
        <v>43834</v>
      </c>
      <c r="D12" s="372">
        <v>8086</v>
      </c>
      <c r="E12" s="372">
        <v>907294</v>
      </c>
    </row>
    <row r="13" spans="1:8">
      <c r="A13" s="317"/>
      <c r="B13" s="260"/>
    </row>
    <row r="14" spans="1:8">
      <c r="A14" s="317"/>
      <c r="B14" s="262"/>
    </row>
    <row r="15" spans="1:8" ht="42" customHeight="1" thickBot="1">
      <c r="A15" s="405" t="s">
        <v>332</v>
      </c>
      <c r="B15" s="459" t="s">
        <v>281</v>
      </c>
      <c r="C15" s="460" t="s">
        <v>279</v>
      </c>
      <c r="D15" s="459" t="s">
        <v>456</v>
      </c>
      <c r="E15" s="461" t="s">
        <v>21</v>
      </c>
    </row>
    <row r="16" spans="1:8" ht="15.75" customHeight="1" thickTop="1">
      <c r="A16" s="247" t="s">
        <v>277</v>
      </c>
      <c r="B16" s="374">
        <v>21063</v>
      </c>
      <c r="C16" s="416" t="s">
        <v>96</v>
      </c>
      <c r="D16" s="457" t="s">
        <v>96</v>
      </c>
      <c r="E16" s="374">
        <v>21063</v>
      </c>
    </row>
    <row r="17" spans="1:5" ht="15.75" customHeight="1">
      <c r="A17" s="247" t="s">
        <v>18</v>
      </c>
      <c r="B17" s="374">
        <v>108792</v>
      </c>
      <c r="C17" s="416" t="s">
        <v>96</v>
      </c>
      <c r="D17" s="457" t="s">
        <v>96</v>
      </c>
      <c r="E17" s="374">
        <v>108792</v>
      </c>
    </row>
    <row r="18" spans="1:5" ht="15.75" customHeight="1">
      <c r="A18" s="247" t="s">
        <v>19</v>
      </c>
      <c r="B18" s="374"/>
      <c r="C18" s="416"/>
      <c r="D18" s="457"/>
      <c r="E18" s="374">
        <v>0</v>
      </c>
    </row>
    <row r="19" spans="1:5" ht="15.75" customHeight="1">
      <c r="A19" s="313" t="s">
        <v>457</v>
      </c>
      <c r="B19" s="374">
        <v>308588</v>
      </c>
      <c r="C19" s="416">
        <v>15114</v>
      </c>
      <c r="D19" s="416">
        <v>2495</v>
      </c>
      <c r="E19" s="374">
        <v>326197</v>
      </c>
    </row>
    <row r="20" spans="1:5" ht="15.75" customHeight="1">
      <c r="A20" s="313" t="s">
        <v>458</v>
      </c>
      <c r="B20" s="374">
        <v>277859</v>
      </c>
      <c r="C20" s="416">
        <v>32847</v>
      </c>
      <c r="D20" s="416">
        <v>10605</v>
      </c>
      <c r="E20" s="374">
        <v>321311</v>
      </c>
    </row>
    <row r="21" spans="1:5" ht="15.75" customHeight="1">
      <c r="A21" s="247" t="s">
        <v>249</v>
      </c>
      <c r="B21" s="374">
        <v>70704</v>
      </c>
      <c r="C21" s="416" t="s">
        <v>96</v>
      </c>
      <c r="D21" s="457" t="s">
        <v>96</v>
      </c>
      <c r="E21" s="374">
        <v>70704</v>
      </c>
    </row>
    <row r="22" spans="1:5" ht="15.75" customHeight="1">
      <c r="A22" s="247" t="s">
        <v>703</v>
      </c>
      <c r="B22" s="374">
        <v>1923</v>
      </c>
      <c r="C22" s="416"/>
      <c r="D22" s="457"/>
      <c r="E22" s="374">
        <v>1923</v>
      </c>
    </row>
    <row r="23" spans="1:5" ht="15.75" customHeight="1">
      <c r="A23" s="247" t="s">
        <v>387</v>
      </c>
      <c r="B23" s="374">
        <v>3514</v>
      </c>
      <c r="C23" s="416" t="s">
        <v>96</v>
      </c>
      <c r="D23" s="457" t="s">
        <v>96</v>
      </c>
      <c r="E23" s="374">
        <v>3514</v>
      </c>
    </row>
    <row r="24" spans="1:5" ht="15.75" customHeight="1">
      <c r="A24" s="100" t="s">
        <v>459</v>
      </c>
      <c r="B24" s="372">
        <v>792443</v>
      </c>
      <c r="C24" s="372">
        <v>47961</v>
      </c>
      <c r="D24" s="372">
        <v>13100</v>
      </c>
      <c r="E24" s="372">
        <v>853504</v>
      </c>
    </row>
    <row r="25" spans="1:5">
      <c r="A25" s="251"/>
      <c r="B25" s="259"/>
    </row>
    <row r="26" spans="1:5">
      <c r="A26" s="317"/>
      <c r="B26" s="260"/>
    </row>
    <row r="27" spans="1:5">
      <c r="A27" s="354"/>
      <c r="B27" s="259"/>
    </row>
    <row r="28" spans="1:5">
      <c r="A28" s="251"/>
      <c r="B28" s="259"/>
    </row>
    <row r="29" spans="1:5">
      <c r="A29" s="317"/>
      <c r="B29" s="260"/>
    </row>
    <row r="30" spans="1:5">
      <c r="A30" s="317"/>
      <c r="B30" s="260"/>
    </row>
    <row r="31" spans="1:5">
      <c r="A31" s="317"/>
      <c r="B31" s="260"/>
    </row>
    <row r="32" spans="1:5">
      <c r="A32" s="317"/>
      <c r="B32" s="260"/>
    </row>
    <row r="33" spans="1:2">
      <c r="A33" s="317"/>
      <c r="B33" s="260"/>
    </row>
    <row r="34" spans="1:2">
      <c r="B34" s="259"/>
    </row>
    <row r="35" spans="1:2">
      <c r="A35" s="251"/>
      <c r="B35" s="257"/>
    </row>
    <row r="36" spans="1:2">
      <c r="A36" s="317"/>
      <c r="B36" s="260"/>
    </row>
    <row r="37" spans="1:2">
      <c r="A37" s="317"/>
      <c r="B37" s="260"/>
    </row>
    <row r="38" spans="1:2">
      <c r="A38" s="317"/>
      <c r="B38" s="260"/>
    </row>
    <row r="39" spans="1:2">
      <c r="A39" s="317"/>
      <c r="B39" s="260"/>
    </row>
    <row r="41" spans="1:2">
      <c r="A41" s="317"/>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31"/>
  <sheetViews>
    <sheetView showGridLines="0" zoomScaleNormal="100" zoomScaleSheetLayoutView="100" workbookViewId="0">
      <selection sqref="A1:G1"/>
    </sheetView>
  </sheetViews>
  <sheetFormatPr defaultRowHeight="12.75"/>
  <cols>
    <col min="1" max="1" width="38" style="247" customWidth="1"/>
    <col min="2" max="2" width="10.5703125" style="247" customWidth="1"/>
    <col min="3" max="3" width="10.140625" style="247" customWidth="1"/>
    <col min="4" max="5" width="10.5703125" style="247" customWidth="1"/>
    <col min="6" max="7" width="11.28515625" style="247" customWidth="1"/>
    <col min="8" max="16384" width="9.140625" style="247"/>
  </cols>
  <sheetData>
    <row r="1" spans="1:9">
      <c r="A1" s="640" t="s">
        <v>460</v>
      </c>
      <c r="B1" s="640"/>
      <c r="C1" s="640"/>
      <c r="D1" s="640"/>
      <c r="E1" s="640"/>
      <c r="F1" s="640"/>
      <c r="G1" s="640"/>
    </row>
    <row r="2" spans="1:9">
      <c r="A2" s="1"/>
      <c r="B2" s="1"/>
      <c r="C2" s="1"/>
    </row>
    <row r="3" spans="1:9" ht="26.25" thickBot="1">
      <c r="A3" s="458" t="s">
        <v>687</v>
      </c>
      <c r="B3" s="420" t="s">
        <v>461</v>
      </c>
      <c r="C3" s="420" t="s">
        <v>462</v>
      </c>
      <c r="D3" s="420" t="s">
        <v>463</v>
      </c>
      <c r="E3" s="420" t="s">
        <v>464</v>
      </c>
      <c r="F3" s="420" t="s">
        <v>465</v>
      </c>
      <c r="G3" s="420" t="s">
        <v>21</v>
      </c>
    </row>
    <row r="4" spans="1:9" ht="15.75" customHeight="1" thickTop="1">
      <c r="A4" s="247" t="s">
        <v>457</v>
      </c>
      <c r="B4" s="252">
        <v>9638</v>
      </c>
      <c r="C4" s="252">
        <v>3779</v>
      </c>
      <c r="D4" s="252">
        <v>1681</v>
      </c>
      <c r="E4" s="252">
        <v>662</v>
      </c>
      <c r="F4" s="252">
        <v>1542</v>
      </c>
      <c r="G4" s="252">
        <v>17302</v>
      </c>
    </row>
    <row r="5" spans="1:9" s="1" customFormat="1" ht="15.75" customHeight="1">
      <c r="A5" s="247" t="s">
        <v>458</v>
      </c>
      <c r="B5" s="462">
        <v>3706</v>
      </c>
      <c r="C5" s="462">
        <v>9437</v>
      </c>
      <c r="D5" s="462">
        <v>5237</v>
      </c>
      <c r="E5" s="462">
        <v>554</v>
      </c>
      <c r="F5" s="462">
        <v>7598</v>
      </c>
      <c r="G5" s="253">
        <v>26532</v>
      </c>
      <c r="H5" s="247"/>
      <c r="I5" s="350"/>
    </row>
    <row r="6" spans="1:9" s="1" customFormat="1" ht="15.75" customHeight="1">
      <c r="A6" s="100" t="s">
        <v>466</v>
      </c>
      <c r="B6" s="464">
        <v>13344</v>
      </c>
      <c r="C6" s="464">
        <v>13216</v>
      </c>
      <c r="D6" s="464">
        <v>6918</v>
      </c>
      <c r="E6" s="464">
        <v>1216</v>
      </c>
      <c r="F6" s="464">
        <v>9140</v>
      </c>
      <c r="G6" s="373">
        <v>43834</v>
      </c>
      <c r="H6" s="251"/>
      <c r="I6" s="350"/>
    </row>
    <row r="7" spans="1:9" s="1" customFormat="1" ht="15.75" customHeight="1">
      <c r="A7" s="317"/>
      <c r="B7" s="359"/>
      <c r="C7" s="359"/>
      <c r="D7" s="359"/>
      <c r="E7" s="359"/>
      <c r="F7" s="359"/>
      <c r="G7" s="256"/>
      <c r="H7" s="247"/>
      <c r="I7" s="350"/>
    </row>
    <row r="8" spans="1:9" s="1" customFormat="1" ht="15.75" customHeight="1">
      <c r="A8" s="247"/>
      <c r="B8" s="247"/>
      <c r="C8" s="463"/>
      <c r="D8" s="463"/>
      <c r="E8" s="463"/>
      <c r="F8" s="463"/>
      <c r="G8" s="463"/>
      <c r="H8" s="247"/>
      <c r="I8" s="350"/>
    </row>
    <row r="9" spans="1:9" s="1" customFormat="1" ht="33.75" customHeight="1" thickBot="1">
      <c r="A9" s="458" t="s">
        <v>332</v>
      </c>
      <c r="B9" s="420" t="s">
        <v>461</v>
      </c>
      <c r="C9" s="420" t="s">
        <v>462</v>
      </c>
      <c r="D9" s="420" t="s">
        <v>463</v>
      </c>
      <c r="E9" s="420" t="s">
        <v>464</v>
      </c>
      <c r="F9" s="420" t="s">
        <v>465</v>
      </c>
      <c r="G9" s="420" t="s">
        <v>21</v>
      </c>
      <c r="H9" s="247"/>
      <c r="I9" s="350"/>
    </row>
    <row r="10" spans="1:9" s="1" customFormat="1" ht="15.75" customHeight="1" thickTop="1">
      <c r="A10" s="247" t="s">
        <v>467</v>
      </c>
      <c r="B10" s="252">
        <v>6553</v>
      </c>
      <c r="C10" s="252">
        <v>2434</v>
      </c>
      <c r="D10" s="252">
        <v>2267</v>
      </c>
      <c r="E10" s="252">
        <v>565</v>
      </c>
      <c r="F10" s="252">
        <v>3295</v>
      </c>
      <c r="G10" s="252">
        <v>15114</v>
      </c>
      <c r="H10" s="247"/>
      <c r="I10" s="350"/>
    </row>
    <row r="11" spans="1:9" s="1" customFormat="1" ht="15.75" customHeight="1">
      <c r="A11" s="247" t="s">
        <v>468</v>
      </c>
      <c r="B11" s="462">
        <v>3436</v>
      </c>
      <c r="C11" s="462">
        <v>10589</v>
      </c>
      <c r="D11" s="462">
        <v>5974</v>
      </c>
      <c r="E11" s="462">
        <v>847</v>
      </c>
      <c r="F11" s="462">
        <v>12001</v>
      </c>
      <c r="G11" s="253">
        <v>32847</v>
      </c>
      <c r="H11" s="247"/>
      <c r="I11" s="350"/>
    </row>
    <row r="12" spans="1:9" ht="15.75" customHeight="1">
      <c r="A12" s="100" t="s">
        <v>466</v>
      </c>
      <c r="B12" s="464">
        <v>9989</v>
      </c>
      <c r="C12" s="464">
        <v>13023</v>
      </c>
      <c r="D12" s="464">
        <v>8241</v>
      </c>
      <c r="E12" s="464">
        <v>1412</v>
      </c>
      <c r="F12" s="464">
        <v>15296</v>
      </c>
      <c r="G12" s="373">
        <v>47961</v>
      </c>
    </row>
    <row r="13" spans="1:9">
      <c r="C13" s="374"/>
      <c r="D13" s="374"/>
    </row>
    <row r="14" spans="1:9">
      <c r="C14" s="374"/>
      <c r="D14" s="374"/>
      <c r="F14" s="374"/>
    </row>
    <row r="15" spans="1:9">
      <c r="A15" s="251"/>
      <c r="B15" s="259"/>
      <c r="C15" s="259"/>
    </row>
    <row r="16" spans="1:9">
      <c r="A16" s="317"/>
      <c r="B16" s="260"/>
      <c r="C16" s="260"/>
    </row>
    <row r="17" spans="1:3">
      <c r="A17" s="354"/>
      <c r="B17" s="259"/>
      <c r="C17" s="259"/>
    </row>
    <row r="18" spans="1:3">
      <c r="A18" s="251"/>
      <c r="B18" s="259"/>
      <c r="C18" s="259"/>
    </row>
    <row r="19" spans="1:3">
      <c r="A19" s="317"/>
      <c r="B19" s="260"/>
      <c r="C19" s="260"/>
    </row>
    <row r="20" spans="1:3">
      <c r="A20" s="317"/>
      <c r="B20" s="260"/>
      <c r="C20" s="260"/>
    </row>
    <row r="21" spans="1:3">
      <c r="A21" s="317"/>
      <c r="B21" s="260"/>
      <c r="C21" s="260"/>
    </row>
    <row r="22" spans="1:3">
      <c r="A22" s="317"/>
      <c r="B22" s="260"/>
      <c r="C22" s="260"/>
    </row>
    <row r="23" spans="1:3">
      <c r="A23" s="317"/>
      <c r="B23" s="260"/>
      <c r="C23" s="260"/>
    </row>
    <row r="24" spans="1:3">
      <c r="B24" s="259"/>
      <c r="C24" s="259"/>
    </row>
    <row r="25" spans="1:3">
      <c r="A25" s="251"/>
      <c r="B25" s="257"/>
      <c r="C25" s="257"/>
    </row>
    <row r="26" spans="1:3">
      <c r="A26" s="317"/>
      <c r="B26" s="260"/>
      <c r="C26" s="260"/>
    </row>
    <row r="27" spans="1:3">
      <c r="A27" s="317"/>
      <c r="B27" s="260"/>
      <c r="C27" s="260"/>
    </row>
    <row r="28" spans="1:3">
      <c r="A28" s="317"/>
      <c r="B28" s="260"/>
      <c r="C28" s="260"/>
    </row>
    <row r="29" spans="1:3">
      <c r="A29" s="317"/>
      <c r="B29" s="260"/>
      <c r="C29" s="260"/>
    </row>
    <row r="31" spans="1:3">
      <c r="A31" s="317"/>
    </row>
  </sheetData>
  <mergeCells count="1">
    <mergeCell ref="A1:G1"/>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68"/>
  <sheetViews>
    <sheetView showGridLines="0" zoomScaleNormal="100" zoomScaleSheetLayoutView="100" workbookViewId="0">
      <selection activeCell="C2" sqref="C2"/>
    </sheetView>
  </sheetViews>
  <sheetFormatPr defaultRowHeight="15"/>
  <cols>
    <col min="1" max="1" width="35.42578125" style="250" customWidth="1"/>
    <col min="2" max="4" width="10.28515625" style="250" customWidth="1"/>
    <col min="5" max="16384" width="9.140625" style="250"/>
  </cols>
  <sheetData>
    <row r="1" spans="1:7" s="247" customFormat="1">
      <c r="A1" s="435" t="s">
        <v>735</v>
      </c>
      <c r="B1"/>
    </row>
    <row r="2" spans="1:7" s="247" customFormat="1">
      <c r="A2"/>
      <c r="B2"/>
    </row>
    <row r="3" spans="1:7" ht="21" customHeight="1" thickBot="1">
      <c r="A3" s="384" t="s">
        <v>687</v>
      </c>
      <c r="B3" s="420" t="s">
        <v>469</v>
      </c>
      <c r="C3" s="420" t="s">
        <v>160</v>
      </c>
      <c r="D3" s="420" t="s">
        <v>470</v>
      </c>
    </row>
    <row r="4" spans="1:7" customFormat="1" ht="15.75" customHeight="1" thickTop="1">
      <c r="A4" s="247" t="s">
        <v>471</v>
      </c>
      <c r="B4" s="416">
        <v>359</v>
      </c>
      <c r="C4" s="465">
        <v>30</v>
      </c>
      <c r="D4" s="416">
        <v>329</v>
      </c>
      <c r="E4" s="416"/>
      <c r="F4" s="250"/>
      <c r="G4" s="279"/>
    </row>
    <row r="5" spans="1:7" customFormat="1" ht="15.75" customHeight="1">
      <c r="A5" s="247" t="s">
        <v>472</v>
      </c>
      <c r="B5" s="465">
        <v>-913</v>
      </c>
      <c r="C5" s="465">
        <v>2959</v>
      </c>
      <c r="D5" s="465">
        <v>0</v>
      </c>
      <c r="E5" s="465"/>
      <c r="F5" s="250"/>
      <c r="G5" s="279"/>
    </row>
    <row r="6" spans="1:7" customFormat="1" ht="15.75" customHeight="1">
      <c r="A6" s="247" t="s">
        <v>76</v>
      </c>
      <c r="B6" s="465">
        <v>956</v>
      </c>
      <c r="C6" s="465">
        <v>1048</v>
      </c>
      <c r="D6" s="465">
        <v>0</v>
      </c>
      <c r="E6" s="465"/>
      <c r="F6" s="250"/>
      <c r="G6" s="279"/>
    </row>
    <row r="7" spans="1:7" customFormat="1" ht="15.75" customHeight="1">
      <c r="A7" s="317" t="s">
        <v>473</v>
      </c>
      <c r="B7" s="465">
        <v>-959.77477519000001</v>
      </c>
      <c r="C7" s="465">
        <v>4701</v>
      </c>
      <c r="D7" s="465">
        <v>0</v>
      </c>
      <c r="E7" s="465"/>
      <c r="F7" s="250"/>
      <c r="G7" s="279"/>
    </row>
    <row r="8" spans="1:7" customFormat="1" ht="15.75" customHeight="1">
      <c r="A8" s="317" t="s">
        <v>474</v>
      </c>
      <c r="B8" s="465">
        <v>-34</v>
      </c>
      <c r="C8" s="465">
        <v>608</v>
      </c>
      <c r="D8" s="601">
        <v>0</v>
      </c>
      <c r="E8" s="465"/>
      <c r="F8" s="250"/>
      <c r="G8" s="279"/>
    </row>
    <row r="9" spans="1:7" customFormat="1" ht="15.75" customHeight="1">
      <c r="A9" s="100" t="s">
        <v>21</v>
      </c>
      <c r="B9" s="600">
        <v>-591</v>
      </c>
      <c r="C9" s="467">
        <v>9345</v>
      </c>
      <c r="D9" s="468">
        <v>329</v>
      </c>
      <c r="E9" s="480"/>
      <c r="F9" s="250"/>
      <c r="G9" s="279"/>
    </row>
    <row r="10" spans="1:7">
      <c r="A10" s="247"/>
      <c r="B10" s="247"/>
      <c r="C10" s="245"/>
      <c r="D10" s="245"/>
    </row>
    <row r="11" spans="1:7">
      <c r="A11" s="247"/>
      <c r="B11" s="247"/>
      <c r="C11" s="245"/>
      <c r="D11" s="245"/>
    </row>
    <row r="12" spans="1:7" ht="21" customHeight="1" thickBot="1">
      <c r="A12" s="384" t="s">
        <v>332</v>
      </c>
      <c r="B12" s="420" t="s">
        <v>469</v>
      </c>
      <c r="C12" s="420" t="s">
        <v>160</v>
      </c>
      <c r="D12" s="420" t="s">
        <v>470</v>
      </c>
    </row>
    <row r="13" spans="1:7" ht="15.75" thickTop="1">
      <c r="A13" s="247" t="s">
        <v>475</v>
      </c>
      <c r="B13" s="416">
        <v>500</v>
      </c>
      <c r="C13" s="465">
        <v>110</v>
      </c>
      <c r="D13" s="416">
        <v>390</v>
      </c>
    </row>
    <row r="14" spans="1:7">
      <c r="A14" s="247" t="s">
        <v>472</v>
      </c>
      <c r="B14" s="465">
        <v>-260</v>
      </c>
      <c r="C14" s="465">
        <v>1874</v>
      </c>
      <c r="D14" s="465">
        <v>0</v>
      </c>
    </row>
    <row r="15" spans="1:7">
      <c r="A15" s="247" t="s">
        <v>76</v>
      </c>
      <c r="B15" s="465">
        <v>-93</v>
      </c>
      <c r="C15" s="465">
        <v>463</v>
      </c>
      <c r="D15" s="465">
        <v>0</v>
      </c>
    </row>
    <row r="16" spans="1:7">
      <c r="A16" s="317" t="s">
        <v>473</v>
      </c>
      <c r="B16" s="465">
        <v>-41</v>
      </c>
      <c r="C16" s="465">
        <v>2192</v>
      </c>
      <c r="D16" s="465">
        <v>0</v>
      </c>
    </row>
    <row r="17" spans="1:4">
      <c r="A17" s="317" t="s">
        <v>474</v>
      </c>
      <c r="B17" s="465">
        <v>15</v>
      </c>
      <c r="C17" s="465">
        <v>315</v>
      </c>
      <c r="D17" s="416">
        <v>390</v>
      </c>
    </row>
    <row r="18" spans="1:4">
      <c r="A18" s="100" t="s">
        <v>21</v>
      </c>
      <c r="B18" s="466">
        <v>121</v>
      </c>
      <c r="C18" s="467">
        <v>4954</v>
      </c>
      <c r="D18" s="468">
        <v>390</v>
      </c>
    </row>
    <row r="19" spans="1:4">
      <c r="A19" s="246"/>
      <c r="B19" s="260"/>
    </row>
    <row r="20" spans="1:4">
      <c r="A20" s="251"/>
      <c r="B20" s="259"/>
    </row>
    <row r="21" spans="1:4">
      <c r="A21" s="265"/>
      <c r="B21" s="260"/>
    </row>
    <row r="22" spans="1:4">
      <c r="A22" s="261"/>
      <c r="B22" s="259"/>
    </row>
    <row r="23" spans="1:4">
      <c r="A23" s="251"/>
      <c r="B23" s="259"/>
    </row>
    <row r="24" spans="1:4">
      <c r="A24" s="265"/>
      <c r="B24" s="260"/>
    </row>
    <row r="25" spans="1:4">
      <c r="A25" s="265"/>
      <c r="B25" s="260"/>
    </row>
    <row r="26" spans="1:4">
      <c r="A26" s="265"/>
      <c r="B26" s="260"/>
    </row>
    <row r="27" spans="1:4">
      <c r="A27" s="265"/>
      <c r="B27" s="260"/>
    </row>
    <row r="28" spans="1:4">
      <c r="A28" s="265"/>
      <c r="B28" s="260"/>
    </row>
    <row r="29" spans="1:4">
      <c r="A29" s="245"/>
      <c r="B29" s="259"/>
    </row>
    <row r="30" spans="1:4">
      <c r="A30" s="251"/>
      <c r="B30" s="258"/>
    </row>
    <row r="31" spans="1:4">
      <c r="A31" s="265"/>
      <c r="B31" s="260"/>
    </row>
    <row r="32" spans="1:4">
      <c r="A32" s="265"/>
      <c r="B32" s="260"/>
    </row>
    <row r="33" spans="1:2">
      <c r="A33" s="265"/>
      <c r="B33" s="260"/>
    </row>
    <row r="34" spans="1:2">
      <c r="A34" s="265"/>
      <c r="B34" s="260"/>
    </row>
    <row r="35" spans="1:2">
      <c r="A35" s="245"/>
      <c r="B35" s="245"/>
    </row>
    <row r="36" spans="1:2">
      <c r="A36" s="266"/>
      <c r="B36" s="245"/>
    </row>
    <row r="37" spans="1:2">
      <c r="A37" s="245"/>
      <c r="B37" s="245"/>
    </row>
    <row r="38" spans="1:2">
      <c r="A38" s="245"/>
      <c r="B38" s="245"/>
    </row>
    <row r="39" spans="1:2">
      <c r="A39" s="245"/>
      <c r="B39" s="245"/>
    </row>
    <row r="40" spans="1:2">
      <c r="A40" s="245"/>
      <c r="B40" s="245"/>
    </row>
    <row r="41" spans="1:2">
      <c r="A41" s="245"/>
      <c r="B41" s="245"/>
    </row>
    <row r="42" spans="1:2">
      <c r="A42" s="245"/>
      <c r="B42" s="245"/>
    </row>
    <row r="43" spans="1:2">
      <c r="A43" s="245"/>
      <c r="B43" s="245"/>
    </row>
    <row r="44" spans="1:2">
      <c r="A44" s="245"/>
      <c r="B44" s="245"/>
    </row>
    <row r="45" spans="1:2">
      <c r="A45" s="245"/>
      <c r="B45" s="245"/>
    </row>
    <row r="46" spans="1:2">
      <c r="A46" s="245"/>
      <c r="B46" s="245"/>
    </row>
    <row r="47" spans="1:2">
      <c r="A47" s="245"/>
      <c r="B47" s="245"/>
    </row>
    <row r="48" spans="1:2">
      <c r="A48" s="245"/>
      <c r="B48" s="245"/>
    </row>
    <row r="49" spans="1:2">
      <c r="A49" s="245"/>
      <c r="B49" s="245"/>
    </row>
    <row r="50" spans="1:2">
      <c r="A50" s="245"/>
      <c r="B50" s="245"/>
    </row>
    <row r="51" spans="1:2">
      <c r="A51" s="245"/>
      <c r="B51" s="245"/>
    </row>
    <row r="52" spans="1:2">
      <c r="A52" s="245"/>
      <c r="B52" s="245"/>
    </row>
    <row r="53" spans="1:2">
      <c r="A53" s="245"/>
      <c r="B53" s="245"/>
    </row>
    <row r="54" spans="1:2">
      <c r="A54" s="245"/>
      <c r="B54" s="245"/>
    </row>
    <row r="55" spans="1:2">
      <c r="A55" s="245"/>
      <c r="B55" s="245"/>
    </row>
    <row r="56" spans="1:2">
      <c r="A56" s="245"/>
      <c r="B56" s="245"/>
    </row>
    <row r="57" spans="1:2">
      <c r="A57" s="245"/>
      <c r="B57" s="245"/>
    </row>
    <row r="58" spans="1:2">
      <c r="A58" s="245"/>
      <c r="B58" s="245"/>
    </row>
    <row r="59" spans="1:2">
      <c r="A59" s="245"/>
      <c r="B59" s="245"/>
    </row>
    <row r="60" spans="1:2">
      <c r="A60" s="245"/>
      <c r="B60" s="245"/>
    </row>
    <row r="61" spans="1:2">
      <c r="A61" s="245"/>
      <c r="B61" s="245"/>
    </row>
    <row r="62" spans="1:2">
      <c r="A62" s="245"/>
      <c r="B62" s="245"/>
    </row>
    <row r="63" spans="1:2">
      <c r="A63" s="245"/>
      <c r="B63" s="245"/>
    </row>
    <row r="64" spans="1:2">
      <c r="A64" s="245"/>
      <c r="B64" s="245"/>
    </row>
    <row r="65" spans="1:2">
      <c r="A65" s="245"/>
      <c r="B65" s="245"/>
    </row>
    <row r="66" spans="1:2">
      <c r="A66" s="245"/>
      <c r="B66" s="245"/>
    </row>
    <row r="67" spans="1:2">
      <c r="A67" s="245"/>
      <c r="B67" s="245"/>
    </row>
    <row r="68" spans="1:2">
      <c r="A68" s="245"/>
      <c r="B68"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E39"/>
  <sheetViews>
    <sheetView showGridLines="0" zoomScaleNormal="100" zoomScaleSheetLayoutView="100" workbookViewId="0"/>
  </sheetViews>
  <sheetFormatPr defaultRowHeight="12.75"/>
  <cols>
    <col min="1" max="1" width="34.5703125" style="247" customWidth="1"/>
    <col min="2" max="2" width="16.42578125" style="247" customWidth="1"/>
    <col min="3" max="16384" width="9.140625" style="247"/>
  </cols>
  <sheetData>
    <row r="1" spans="1:5">
      <c r="A1" s="1" t="s">
        <v>476</v>
      </c>
      <c r="B1" s="1"/>
    </row>
    <row r="2" spans="1:5">
      <c r="A2" s="1"/>
      <c r="B2" s="1"/>
    </row>
    <row r="3" spans="1:5" ht="23.25" customHeight="1" thickBot="1">
      <c r="A3" s="474" t="s">
        <v>477</v>
      </c>
      <c r="B3" s="475" t="s">
        <v>478</v>
      </c>
    </row>
    <row r="4" spans="1:5" ht="15.75" customHeight="1" thickTop="1">
      <c r="A4" s="469" t="s">
        <v>479</v>
      </c>
      <c r="B4" s="470">
        <v>11053</v>
      </c>
    </row>
    <row r="5" spans="1:5" s="1" customFormat="1" ht="15.75" customHeight="1">
      <c r="A5" s="469" t="s">
        <v>480</v>
      </c>
      <c r="B5" s="470">
        <v>24248</v>
      </c>
      <c r="C5" s="247"/>
      <c r="D5" s="247"/>
      <c r="E5" s="350"/>
    </row>
    <row r="6" spans="1:5" s="1" customFormat="1" ht="15.75" customHeight="1">
      <c r="A6" s="469" t="s">
        <v>481</v>
      </c>
      <c r="B6" s="470">
        <v>2090</v>
      </c>
      <c r="C6" s="247"/>
      <c r="D6" s="247"/>
      <c r="E6" s="350"/>
    </row>
    <row r="7" spans="1:5" s="1" customFormat="1" ht="15.75" customHeight="1">
      <c r="A7" s="469" t="s">
        <v>482</v>
      </c>
      <c r="B7" s="470">
        <v>-2208</v>
      </c>
      <c r="C7" s="247"/>
      <c r="D7" s="247"/>
      <c r="E7" s="350"/>
    </row>
    <row r="8" spans="1:5" s="1" customFormat="1" ht="15.75" customHeight="1">
      <c r="A8" s="469" t="s">
        <v>704</v>
      </c>
      <c r="B8" s="470">
        <v>-3036</v>
      </c>
      <c r="C8" s="247"/>
      <c r="D8" s="247"/>
      <c r="E8" s="350"/>
    </row>
    <row r="9" spans="1:5" s="1" customFormat="1" ht="15.75" customHeight="1">
      <c r="A9" s="471" t="s">
        <v>12</v>
      </c>
      <c r="B9" s="470">
        <v>-28</v>
      </c>
      <c r="C9" s="247"/>
      <c r="D9" s="247"/>
      <c r="E9" s="350"/>
    </row>
    <row r="10" spans="1:5" s="1" customFormat="1" ht="15.75" customHeight="1">
      <c r="A10" s="472" t="s">
        <v>484</v>
      </c>
      <c r="B10" s="473">
        <v>32119</v>
      </c>
      <c r="C10" s="247"/>
      <c r="D10" s="247"/>
      <c r="E10" s="350"/>
    </row>
    <row r="11" spans="1:5">
      <c r="A11" s="317"/>
      <c r="B11" s="260"/>
    </row>
    <row r="12" spans="1:5">
      <c r="A12" s="317"/>
      <c r="B12" s="260"/>
    </row>
    <row r="13" spans="1:5">
      <c r="A13" s="317"/>
      <c r="B13" s="262"/>
    </row>
    <row r="14" spans="1:5">
      <c r="B14" s="260"/>
    </row>
    <row r="15" spans="1:5">
      <c r="A15" s="251"/>
      <c r="B15" s="260"/>
    </row>
    <row r="16" spans="1:5">
      <c r="A16" s="317"/>
      <c r="B16" s="260"/>
    </row>
    <row r="17" spans="1:2">
      <c r="A17" s="317"/>
      <c r="B17" s="260"/>
    </row>
    <row r="18" spans="1:2">
      <c r="A18" s="317"/>
      <c r="B18" s="260"/>
    </row>
    <row r="19" spans="1:2">
      <c r="A19" s="317"/>
      <c r="B19" s="260"/>
    </row>
    <row r="20" spans="1:2">
      <c r="A20" s="317"/>
      <c r="B20" s="260"/>
    </row>
    <row r="21" spans="1:2">
      <c r="A21" s="317"/>
      <c r="B21" s="260"/>
    </row>
    <row r="22" spans="1:2">
      <c r="B22" s="260"/>
    </row>
    <row r="23" spans="1:2">
      <c r="A23" s="251"/>
      <c r="B23" s="259"/>
    </row>
    <row r="24" spans="1:2">
      <c r="A24" s="317"/>
      <c r="B24" s="260"/>
    </row>
    <row r="25" spans="1:2">
      <c r="A25" s="354"/>
      <c r="B25" s="259"/>
    </row>
    <row r="26" spans="1:2">
      <c r="A26" s="251"/>
      <c r="B26" s="259"/>
    </row>
    <row r="27" spans="1:2">
      <c r="A27" s="317"/>
      <c r="B27" s="260"/>
    </row>
    <row r="28" spans="1:2">
      <c r="A28" s="317"/>
      <c r="B28" s="260"/>
    </row>
    <row r="29" spans="1:2">
      <c r="A29" s="317"/>
      <c r="B29" s="260"/>
    </row>
    <row r="30" spans="1:2">
      <c r="A30" s="317"/>
      <c r="B30" s="260"/>
    </row>
    <row r="31" spans="1:2">
      <c r="A31" s="317"/>
      <c r="B31" s="260"/>
    </row>
    <row r="32" spans="1:2">
      <c r="B32" s="259"/>
    </row>
    <row r="33" spans="1:2">
      <c r="A33" s="251"/>
      <c r="B33" s="257"/>
    </row>
    <row r="34" spans="1:2">
      <c r="A34" s="317"/>
      <c r="B34" s="260"/>
    </row>
    <row r="35" spans="1:2">
      <c r="A35" s="317"/>
      <c r="B35" s="260"/>
    </row>
    <row r="36" spans="1:2">
      <c r="A36" s="317"/>
      <c r="B36" s="260"/>
    </row>
    <row r="37" spans="1:2">
      <c r="A37" s="317"/>
      <c r="B37" s="260"/>
    </row>
    <row r="39" spans="1:2">
      <c r="A39" s="317"/>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E71"/>
  <sheetViews>
    <sheetView showGridLines="0" zoomScaleNormal="100" zoomScaleSheetLayoutView="100" workbookViewId="0"/>
  </sheetViews>
  <sheetFormatPr defaultRowHeight="15"/>
  <cols>
    <col min="1" max="1" width="37.5703125" style="250" customWidth="1"/>
    <col min="2" max="2" width="14.85546875" style="250" customWidth="1"/>
    <col min="3" max="16384" width="9.140625" style="250"/>
  </cols>
  <sheetData>
    <row r="1" spans="1:5" s="247" customFormat="1">
      <c r="A1" s="1" t="s">
        <v>737</v>
      </c>
      <c r="B1"/>
    </row>
    <row r="2" spans="1:5" s="247" customFormat="1">
      <c r="A2"/>
      <c r="B2"/>
    </row>
    <row r="3" spans="1:5" ht="22.5" customHeight="1" thickBot="1">
      <c r="A3" s="474" t="s">
        <v>477</v>
      </c>
      <c r="B3" s="475" t="s">
        <v>485</v>
      </c>
    </row>
    <row r="4" spans="1:5" s="247" customFormat="1" ht="15.75" customHeight="1" thickTop="1">
      <c r="A4" s="469" t="s">
        <v>479</v>
      </c>
      <c r="B4" s="470">
        <v>232</v>
      </c>
    </row>
    <row r="5" spans="1:5" customFormat="1" ht="15.75" customHeight="1">
      <c r="A5" s="469" t="s">
        <v>481</v>
      </c>
      <c r="B5" s="470">
        <v>86</v>
      </c>
      <c r="C5" s="250"/>
      <c r="D5" s="250"/>
      <c r="E5" s="279"/>
    </row>
    <row r="6" spans="1:5" customFormat="1" ht="15.75" customHeight="1">
      <c r="A6" s="469" t="s">
        <v>486</v>
      </c>
      <c r="B6" s="470">
        <v>29</v>
      </c>
      <c r="C6" s="250"/>
      <c r="D6" s="250"/>
      <c r="E6" s="279"/>
    </row>
    <row r="7" spans="1:5" customFormat="1" ht="15.75" customHeight="1">
      <c r="A7" s="469" t="s">
        <v>480</v>
      </c>
      <c r="B7" s="470">
        <v>118</v>
      </c>
      <c r="C7" s="250"/>
      <c r="D7" s="250"/>
      <c r="E7" s="279"/>
    </row>
    <row r="8" spans="1:5" customFormat="1" ht="15.75" customHeight="1">
      <c r="A8" s="469" t="s">
        <v>483</v>
      </c>
      <c r="B8" s="470">
        <v>23</v>
      </c>
      <c r="C8" s="250"/>
      <c r="D8" s="250"/>
      <c r="E8" s="279"/>
    </row>
    <row r="9" spans="1:5" customFormat="1" ht="15.75" customHeight="1">
      <c r="A9" s="469" t="s">
        <v>427</v>
      </c>
      <c r="B9" s="470">
        <v>191</v>
      </c>
      <c r="C9" s="250"/>
      <c r="D9" s="250"/>
      <c r="E9" s="279"/>
    </row>
    <row r="10" spans="1:5" customFormat="1" ht="15.75" customHeight="1">
      <c r="A10" s="471" t="s">
        <v>12</v>
      </c>
      <c r="B10" s="470">
        <v>23</v>
      </c>
      <c r="C10" s="250"/>
      <c r="D10" s="250"/>
      <c r="E10" s="279"/>
    </row>
    <row r="11" spans="1:5" ht="15.75" customHeight="1">
      <c r="A11" s="476" t="s">
        <v>487</v>
      </c>
      <c r="B11" s="609">
        <v>-442</v>
      </c>
    </row>
    <row r="12" spans="1:5" ht="15.75" customHeight="1">
      <c r="A12" s="364" t="s">
        <v>488</v>
      </c>
      <c r="B12" s="477">
        <v>259</v>
      </c>
    </row>
    <row r="13" spans="1:5">
      <c r="A13" s="265"/>
      <c r="B13" s="262"/>
    </row>
    <row r="14" spans="1:5">
      <c r="A14" s="246"/>
      <c r="B14" s="260"/>
    </row>
    <row r="15" spans="1:5">
      <c r="A15" s="251"/>
      <c r="B15" s="260"/>
    </row>
    <row r="16" spans="1:5">
      <c r="A16" s="265"/>
      <c r="B16" s="260"/>
    </row>
    <row r="17" spans="1:2">
      <c r="A17" s="265"/>
      <c r="B17" s="260"/>
    </row>
    <row r="18" spans="1:2">
      <c r="A18" s="265"/>
      <c r="B18" s="260"/>
    </row>
    <row r="19" spans="1:2">
      <c r="A19" s="265"/>
      <c r="B19" s="260"/>
    </row>
    <row r="20" spans="1:2">
      <c r="A20" s="265"/>
      <c r="B20" s="260"/>
    </row>
    <row r="21" spans="1:2">
      <c r="A21" s="265"/>
      <c r="B21" s="260"/>
    </row>
    <row r="22" spans="1:2">
      <c r="A22" s="246"/>
      <c r="B22" s="260"/>
    </row>
    <row r="23" spans="1:2">
      <c r="A23" s="251"/>
      <c r="B23" s="259"/>
    </row>
    <row r="24" spans="1:2">
      <c r="A24" s="265"/>
      <c r="B24" s="260"/>
    </row>
    <row r="25" spans="1:2">
      <c r="A25" s="261"/>
      <c r="B25" s="259"/>
    </row>
    <row r="26" spans="1:2">
      <c r="A26" s="251"/>
      <c r="B26" s="259"/>
    </row>
    <row r="27" spans="1:2">
      <c r="A27" s="265"/>
      <c r="B27" s="260"/>
    </row>
    <row r="28" spans="1:2">
      <c r="A28" s="265"/>
      <c r="B28" s="260"/>
    </row>
    <row r="29" spans="1:2">
      <c r="A29" s="265"/>
      <c r="B29" s="260"/>
    </row>
    <row r="30" spans="1:2">
      <c r="A30" s="265"/>
      <c r="B30" s="260"/>
    </row>
    <row r="31" spans="1:2">
      <c r="A31" s="265"/>
      <c r="B31" s="260"/>
    </row>
    <row r="32" spans="1:2">
      <c r="A32" s="245"/>
      <c r="B32" s="259"/>
    </row>
    <row r="33" spans="1:2">
      <c r="A33" s="251"/>
      <c r="B33" s="258"/>
    </row>
    <row r="34" spans="1:2">
      <c r="A34" s="265"/>
      <c r="B34" s="260"/>
    </row>
    <row r="35" spans="1:2">
      <c r="A35" s="265"/>
      <c r="B35" s="260"/>
    </row>
    <row r="36" spans="1:2">
      <c r="A36" s="265"/>
      <c r="B36" s="260"/>
    </row>
    <row r="37" spans="1:2">
      <c r="A37" s="265"/>
      <c r="B37" s="260"/>
    </row>
    <row r="38" spans="1:2">
      <c r="A38" s="245"/>
      <c r="B38" s="245"/>
    </row>
    <row r="39" spans="1:2">
      <c r="A39" s="266"/>
      <c r="B39" s="245"/>
    </row>
    <row r="40" spans="1:2">
      <c r="A40" s="245"/>
      <c r="B40" s="245"/>
    </row>
    <row r="41" spans="1:2">
      <c r="A41" s="245"/>
      <c r="B41" s="245"/>
    </row>
    <row r="42" spans="1:2">
      <c r="A42" s="245"/>
      <c r="B42" s="245"/>
    </row>
    <row r="43" spans="1:2">
      <c r="A43" s="245"/>
      <c r="B43" s="245"/>
    </row>
    <row r="44" spans="1:2">
      <c r="A44" s="245"/>
      <c r="B44" s="245"/>
    </row>
    <row r="45" spans="1:2">
      <c r="A45" s="245"/>
      <c r="B45" s="245"/>
    </row>
    <row r="46" spans="1:2">
      <c r="A46" s="245"/>
      <c r="B46" s="245"/>
    </row>
    <row r="47" spans="1:2">
      <c r="A47" s="245"/>
      <c r="B47" s="245"/>
    </row>
    <row r="48" spans="1:2">
      <c r="A48" s="245"/>
      <c r="B48" s="245"/>
    </row>
    <row r="49" spans="1:2">
      <c r="A49" s="245"/>
      <c r="B49" s="245"/>
    </row>
    <row r="50" spans="1:2">
      <c r="A50" s="245"/>
      <c r="B50" s="245"/>
    </row>
    <row r="51" spans="1:2">
      <c r="A51" s="245"/>
      <c r="B51" s="245"/>
    </row>
    <row r="52" spans="1:2">
      <c r="A52" s="245"/>
      <c r="B52" s="245"/>
    </row>
    <row r="53" spans="1:2">
      <c r="A53" s="245"/>
      <c r="B53" s="245"/>
    </row>
    <row r="54" spans="1:2">
      <c r="A54" s="245"/>
      <c r="B54" s="245"/>
    </row>
    <row r="55" spans="1:2">
      <c r="A55" s="245"/>
      <c r="B55" s="245"/>
    </row>
    <row r="56" spans="1:2">
      <c r="A56" s="245"/>
      <c r="B56" s="245"/>
    </row>
    <row r="57" spans="1:2">
      <c r="A57" s="245"/>
      <c r="B57" s="245"/>
    </row>
    <row r="58" spans="1:2">
      <c r="A58" s="245"/>
      <c r="B58" s="245"/>
    </row>
    <row r="59" spans="1:2">
      <c r="A59" s="245"/>
      <c r="B59" s="245"/>
    </row>
    <row r="60" spans="1:2">
      <c r="A60" s="245"/>
      <c r="B60" s="245"/>
    </row>
    <row r="61" spans="1:2">
      <c r="A61" s="245"/>
      <c r="B61" s="245"/>
    </row>
    <row r="62" spans="1:2">
      <c r="A62" s="245"/>
      <c r="B62" s="245"/>
    </row>
    <row r="63" spans="1:2">
      <c r="A63" s="245"/>
      <c r="B63" s="245"/>
    </row>
    <row r="64" spans="1:2">
      <c r="A64" s="245"/>
      <c r="B64" s="245"/>
    </row>
    <row r="65" spans="1:2">
      <c r="A65" s="245"/>
      <c r="B65" s="245"/>
    </row>
    <row r="66" spans="1:2">
      <c r="A66" s="245"/>
      <c r="B66" s="245"/>
    </row>
    <row r="67" spans="1:2">
      <c r="A67" s="245"/>
      <c r="B67" s="245"/>
    </row>
    <row r="68" spans="1:2">
      <c r="A68" s="245"/>
      <c r="B68" s="245"/>
    </row>
    <row r="69" spans="1:2">
      <c r="A69" s="245"/>
      <c r="B69" s="245"/>
    </row>
    <row r="70" spans="1:2">
      <c r="A70" s="245"/>
      <c r="B70" s="245"/>
    </row>
    <row r="71" spans="1:2">
      <c r="A71" s="245"/>
      <c r="B71"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38"/>
  <sheetViews>
    <sheetView showGridLines="0" zoomScaleNormal="100" zoomScaleSheetLayoutView="100" workbookViewId="0"/>
  </sheetViews>
  <sheetFormatPr defaultRowHeight="12.75"/>
  <cols>
    <col min="1" max="1" width="41.5703125" style="247" customWidth="1"/>
    <col min="2" max="4" width="10.42578125" style="247" customWidth="1"/>
    <col min="5" max="16384" width="9.140625" style="247"/>
  </cols>
  <sheetData>
    <row r="1" spans="1:7">
      <c r="A1" s="492" t="s">
        <v>489</v>
      </c>
      <c r="B1" s="1"/>
      <c r="C1" s="1"/>
    </row>
    <row r="2" spans="1:7">
      <c r="A2" s="1"/>
      <c r="B2" s="1"/>
      <c r="C2" s="1"/>
    </row>
    <row r="3" spans="1:7" ht="21" customHeight="1" thickBot="1">
      <c r="A3" s="486" t="s">
        <v>687</v>
      </c>
      <c r="B3" s="487" t="s">
        <v>490</v>
      </c>
      <c r="C3" s="487" t="s">
        <v>491</v>
      </c>
      <c r="D3" s="487" t="s">
        <v>21</v>
      </c>
    </row>
    <row r="4" spans="1:7" s="1" customFormat="1" ht="15.75" customHeight="1" thickTop="1">
      <c r="A4" s="478" t="s">
        <v>492</v>
      </c>
      <c r="B4" s="465">
        <v>0</v>
      </c>
      <c r="C4" s="479">
        <v>26817</v>
      </c>
      <c r="D4" s="479">
        <v>26817</v>
      </c>
      <c r="E4" s="247"/>
      <c r="F4" s="247"/>
      <c r="G4" s="350"/>
    </row>
    <row r="5" spans="1:7" s="1" customFormat="1" ht="15.75" customHeight="1">
      <c r="A5" s="478" t="s">
        <v>493</v>
      </c>
      <c r="B5" s="480">
        <v>13515</v>
      </c>
      <c r="C5" s="479">
        <v>14105</v>
      </c>
      <c r="D5" s="479">
        <v>27620</v>
      </c>
      <c r="E5" s="247"/>
      <c r="F5" s="247"/>
      <c r="G5" s="350"/>
    </row>
    <row r="6" spans="1:7" s="1" customFormat="1" ht="15.75" customHeight="1">
      <c r="A6" s="478" t="s">
        <v>494</v>
      </c>
      <c r="B6" s="465">
        <v>0</v>
      </c>
      <c r="C6" s="479">
        <v>1312</v>
      </c>
      <c r="D6" s="479">
        <v>1312</v>
      </c>
      <c r="E6" s="247"/>
    </row>
    <row r="7" spans="1:7" s="1" customFormat="1" ht="15.75" customHeight="1">
      <c r="A7" s="481" t="s">
        <v>610</v>
      </c>
      <c r="B7" s="480">
        <v>354</v>
      </c>
      <c r="C7" s="479">
        <v>4080</v>
      </c>
      <c r="D7" s="479">
        <v>4434</v>
      </c>
      <c r="E7" s="247"/>
      <c r="F7" s="247"/>
      <c r="G7" s="350"/>
    </row>
    <row r="8" spans="1:7" s="1" customFormat="1" ht="15.75" customHeight="1">
      <c r="A8" s="483" t="s">
        <v>495</v>
      </c>
      <c r="B8" s="484">
        <v>13869</v>
      </c>
      <c r="C8" s="484">
        <v>46314</v>
      </c>
      <c r="D8" s="484">
        <v>60183</v>
      </c>
      <c r="E8" s="247"/>
      <c r="F8" s="247"/>
      <c r="G8" s="350"/>
    </row>
    <row r="9" spans="1:7" s="1" customFormat="1" ht="15.75" customHeight="1">
      <c r="A9" s="485" t="s">
        <v>496</v>
      </c>
      <c r="B9" s="465">
        <v>0</v>
      </c>
      <c r="C9" s="465">
        <v>0</v>
      </c>
      <c r="D9" s="480">
        <v>8910</v>
      </c>
      <c r="E9" s="247"/>
      <c r="F9" s="247"/>
      <c r="G9" s="350"/>
    </row>
    <row r="10" spans="1:7" ht="15.75" customHeight="1">
      <c r="A10" s="481" t="s">
        <v>497</v>
      </c>
      <c r="B10" s="601">
        <v>0</v>
      </c>
      <c r="C10" s="601">
        <v>0</v>
      </c>
      <c r="D10" s="281">
        <v>11806</v>
      </c>
    </row>
    <row r="11" spans="1:7">
      <c r="A11" s="317"/>
      <c r="B11" s="260"/>
      <c r="C11" s="260"/>
    </row>
    <row r="12" spans="1:7">
      <c r="A12" s="317"/>
      <c r="B12" s="262"/>
      <c r="C12" s="262"/>
    </row>
    <row r="13" spans="1:7">
      <c r="B13" s="260"/>
      <c r="C13" s="260"/>
    </row>
    <row r="14" spans="1:7">
      <c r="A14" s="251"/>
      <c r="B14" s="260"/>
      <c r="C14" s="260"/>
    </row>
    <row r="15" spans="1:7">
      <c r="A15" s="317"/>
      <c r="B15" s="260"/>
      <c r="C15" s="260"/>
    </row>
    <row r="16" spans="1:7">
      <c r="A16" s="317"/>
      <c r="B16" s="260"/>
      <c r="C16" s="260"/>
    </row>
    <row r="17" spans="1:3">
      <c r="A17" s="317"/>
      <c r="B17" s="260"/>
      <c r="C17" s="260"/>
    </row>
    <row r="18" spans="1:3">
      <c r="A18" s="317"/>
      <c r="B18" s="260"/>
      <c r="C18" s="260"/>
    </row>
    <row r="19" spans="1:3">
      <c r="A19" s="317"/>
      <c r="B19" s="260"/>
      <c r="C19" s="260"/>
    </row>
    <row r="20" spans="1:3">
      <c r="A20" s="317"/>
      <c r="B20" s="260"/>
      <c r="C20" s="260"/>
    </row>
    <row r="21" spans="1:3">
      <c r="B21" s="260"/>
      <c r="C21" s="260"/>
    </row>
    <row r="22" spans="1:3">
      <c r="A22" s="251"/>
      <c r="B22" s="259"/>
      <c r="C22" s="259"/>
    </row>
    <row r="23" spans="1:3">
      <c r="A23" s="317"/>
      <c r="B23" s="260"/>
      <c r="C23" s="260"/>
    </row>
    <row r="24" spans="1:3">
      <c r="A24" s="354"/>
      <c r="B24" s="259"/>
      <c r="C24" s="259"/>
    </row>
    <row r="25" spans="1:3">
      <c r="A25" s="251"/>
      <c r="B25" s="259"/>
      <c r="C25" s="259"/>
    </row>
    <row r="26" spans="1:3">
      <c r="A26" s="317"/>
      <c r="B26" s="260"/>
      <c r="C26" s="260"/>
    </row>
    <row r="27" spans="1:3">
      <c r="A27" s="317"/>
      <c r="B27" s="260"/>
      <c r="C27" s="260"/>
    </row>
    <row r="28" spans="1:3">
      <c r="A28" s="317"/>
      <c r="B28" s="260"/>
      <c r="C28" s="260"/>
    </row>
    <row r="29" spans="1:3">
      <c r="A29" s="317"/>
      <c r="B29" s="260"/>
      <c r="C29" s="260"/>
    </row>
    <row r="30" spans="1:3">
      <c r="A30" s="317"/>
      <c r="B30" s="260"/>
      <c r="C30" s="260"/>
    </row>
    <row r="31" spans="1:3">
      <c r="B31" s="259"/>
      <c r="C31" s="259"/>
    </row>
    <row r="32" spans="1:3">
      <c r="A32" s="251"/>
      <c r="B32" s="257"/>
      <c r="C32" s="257"/>
    </row>
    <row r="33" spans="1:3">
      <c r="A33" s="317"/>
      <c r="B33" s="260"/>
      <c r="C33" s="260"/>
    </row>
    <row r="34" spans="1:3">
      <c r="A34" s="317"/>
      <c r="B34" s="260"/>
      <c r="C34" s="260"/>
    </row>
    <row r="35" spans="1:3">
      <c r="A35" s="317"/>
      <c r="B35" s="260"/>
      <c r="C35" s="260"/>
    </row>
    <row r="36" spans="1:3">
      <c r="A36" s="317"/>
      <c r="B36" s="260"/>
      <c r="C36" s="260"/>
    </row>
    <row r="38" spans="1:3">
      <c r="A38" s="317"/>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36"/>
  <sheetViews>
    <sheetView showGridLines="0" zoomScaleNormal="100" zoomScaleSheetLayoutView="100" workbookViewId="0"/>
  </sheetViews>
  <sheetFormatPr defaultRowHeight="12.75"/>
  <cols>
    <col min="1" max="1" width="38" style="247" customWidth="1"/>
    <col min="2" max="8" width="9.5703125" style="247" customWidth="1"/>
    <col min="9" max="9" width="10.42578125" style="247" customWidth="1"/>
    <col min="10" max="10" width="10.5703125" style="247" customWidth="1"/>
    <col min="11" max="11" width="11.140625" style="247" customWidth="1"/>
    <col min="12" max="16384" width="9.140625" style="247"/>
  </cols>
  <sheetData>
    <row r="1" spans="1:14">
      <c r="A1" s="1" t="s">
        <v>498</v>
      </c>
      <c r="B1" s="1"/>
      <c r="C1" s="1"/>
    </row>
    <row r="2" spans="1:14">
      <c r="A2" s="1"/>
      <c r="B2" s="1"/>
      <c r="C2" s="1"/>
    </row>
    <row r="3" spans="1:14" ht="30" customHeight="1" thickBot="1">
      <c r="A3" s="497" t="s">
        <v>499</v>
      </c>
      <c r="B3" s="475" t="s">
        <v>500</v>
      </c>
      <c r="C3" s="475" t="s">
        <v>501</v>
      </c>
      <c r="D3" s="475" t="s">
        <v>502</v>
      </c>
      <c r="E3" s="475" t="s">
        <v>503</v>
      </c>
      <c r="F3" s="475" t="s">
        <v>504</v>
      </c>
      <c r="G3" s="475" t="s">
        <v>505</v>
      </c>
      <c r="H3" s="475" t="s">
        <v>506</v>
      </c>
      <c r="I3" s="498" t="s">
        <v>368</v>
      </c>
      <c r="J3" s="498" t="s">
        <v>507</v>
      </c>
      <c r="K3" s="498" t="s">
        <v>508</v>
      </c>
    </row>
    <row r="4" spans="1:14" ht="15.75" customHeight="1" thickTop="1">
      <c r="A4" s="1" t="s">
        <v>509</v>
      </c>
      <c r="B4" s="35">
        <v>43181</v>
      </c>
      <c r="C4" s="35">
        <v>0</v>
      </c>
      <c r="D4" s="35">
        <v>0</v>
      </c>
      <c r="E4" s="35">
        <v>0</v>
      </c>
      <c r="F4" s="35">
        <v>0</v>
      </c>
      <c r="G4" s="35">
        <v>0</v>
      </c>
      <c r="H4" s="35">
        <v>0</v>
      </c>
      <c r="I4" s="35">
        <v>0</v>
      </c>
      <c r="J4" s="35">
        <v>43181</v>
      </c>
      <c r="K4" s="489">
        <v>43180.655942050005</v>
      </c>
    </row>
    <row r="5" spans="1:14" s="1" customFormat="1" ht="15.75" customHeight="1">
      <c r="A5" s="1" t="s">
        <v>18</v>
      </c>
      <c r="B5" s="35">
        <v>87491</v>
      </c>
      <c r="C5" s="35">
        <v>0</v>
      </c>
      <c r="D5" s="35">
        <v>0</v>
      </c>
      <c r="E5" s="35">
        <v>0</v>
      </c>
      <c r="F5" s="35">
        <v>0</v>
      </c>
      <c r="G5" s="35">
        <v>0</v>
      </c>
      <c r="H5" s="35">
        <v>0</v>
      </c>
      <c r="I5" s="35">
        <v>0</v>
      </c>
      <c r="J5" s="35">
        <v>87491</v>
      </c>
      <c r="K5" s="489">
        <v>87490.571601820004</v>
      </c>
      <c r="L5" s="247"/>
      <c r="M5" s="247"/>
      <c r="N5" s="350"/>
    </row>
    <row r="6" spans="1:14" s="1" customFormat="1" ht="15.75" customHeight="1">
      <c r="A6" s="1" t="s">
        <v>19</v>
      </c>
      <c r="B6" s="35">
        <v>288313</v>
      </c>
      <c r="C6" s="35">
        <v>96949</v>
      </c>
      <c r="D6" s="35">
        <v>26903</v>
      </c>
      <c r="E6" s="35">
        <v>127907</v>
      </c>
      <c r="F6" s="35">
        <v>5255</v>
      </c>
      <c r="G6" s="35">
        <v>28212</v>
      </c>
      <c r="H6" s="35">
        <v>114657</v>
      </c>
      <c r="I6" s="35">
        <v>0</v>
      </c>
      <c r="J6" s="35">
        <v>688196</v>
      </c>
      <c r="K6" s="489">
        <v>680350.41055708996</v>
      </c>
      <c r="L6" s="247"/>
      <c r="M6" s="247"/>
      <c r="N6" s="350"/>
    </row>
    <row r="7" spans="1:14" s="1" customFormat="1" ht="15.75" customHeight="1">
      <c r="A7" s="1" t="s">
        <v>510</v>
      </c>
      <c r="B7" s="35">
        <v>40492</v>
      </c>
      <c r="C7" s="35">
        <v>12144</v>
      </c>
      <c r="D7" s="35">
        <v>5326</v>
      </c>
      <c r="E7" s="35">
        <v>11416</v>
      </c>
      <c r="F7" s="35">
        <v>8603</v>
      </c>
      <c r="G7" s="35">
        <v>662</v>
      </c>
      <c r="H7" s="35">
        <v>151</v>
      </c>
      <c r="I7" s="35">
        <v>0</v>
      </c>
      <c r="J7" s="35">
        <v>78794</v>
      </c>
      <c r="K7" s="489">
        <v>78794.098894909999</v>
      </c>
      <c r="L7" s="247"/>
      <c r="M7" s="247"/>
      <c r="N7" s="350"/>
    </row>
    <row r="8" spans="1:14" s="1" customFormat="1" ht="15.75" customHeight="1">
      <c r="A8" s="1" t="s">
        <v>511</v>
      </c>
      <c r="B8" s="35">
        <v>0</v>
      </c>
      <c r="C8" s="35">
        <v>0</v>
      </c>
      <c r="D8" s="35">
        <v>0</v>
      </c>
      <c r="E8" s="35">
        <v>0</v>
      </c>
      <c r="F8" s="35">
        <v>0</v>
      </c>
      <c r="G8" s="35">
        <v>0</v>
      </c>
      <c r="H8" s="35">
        <v>0</v>
      </c>
      <c r="I8" s="35">
        <v>18893.52140211</v>
      </c>
      <c r="J8" s="35">
        <v>18893.52140211</v>
      </c>
      <c r="K8" s="489">
        <v>18893.52140211</v>
      </c>
      <c r="L8" s="247"/>
      <c r="M8" s="247"/>
      <c r="N8" s="350"/>
    </row>
    <row r="9" spans="1:14" s="1" customFormat="1" ht="15.75" customHeight="1">
      <c r="A9" s="364" t="s">
        <v>512</v>
      </c>
      <c r="B9" s="490">
        <v>459477</v>
      </c>
      <c r="C9" s="490">
        <v>109093</v>
      </c>
      <c r="D9" s="490">
        <v>32229</v>
      </c>
      <c r="E9" s="490">
        <v>139323</v>
      </c>
      <c r="F9" s="490">
        <v>13858</v>
      </c>
      <c r="G9" s="490">
        <v>28874</v>
      </c>
      <c r="H9" s="490">
        <v>114808</v>
      </c>
      <c r="I9" s="490">
        <v>18893.52140211</v>
      </c>
      <c r="J9" s="490">
        <v>916555.52140211</v>
      </c>
      <c r="K9" s="491">
        <v>908709.25839797989</v>
      </c>
      <c r="L9" s="247"/>
      <c r="M9" s="247"/>
      <c r="N9" s="350"/>
    </row>
    <row r="10" spans="1:14" s="1" customFormat="1" ht="15.75" customHeight="1">
      <c r="A10" s="363" t="s">
        <v>513</v>
      </c>
      <c r="B10" s="35">
        <v>0</v>
      </c>
      <c r="C10" s="35">
        <v>0</v>
      </c>
      <c r="D10" s="35">
        <v>0</v>
      </c>
      <c r="E10" s="35">
        <v>0</v>
      </c>
      <c r="F10" s="35">
        <v>0</v>
      </c>
      <c r="G10" s="35">
        <v>0</v>
      </c>
      <c r="H10" s="35">
        <v>0</v>
      </c>
      <c r="I10" s="35">
        <v>102333.57259952906</v>
      </c>
      <c r="J10" s="35">
        <v>102333.57259952906</v>
      </c>
      <c r="K10" s="489">
        <v>102333.57259952906</v>
      </c>
      <c r="L10" s="247"/>
      <c r="M10" s="247"/>
      <c r="N10" s="350"/>
    </row>
    <row r="11" spans="1:14" ht="15.75" customHeight="1">
      <c r="A11" s="364" t="s">
        <v>21</v>
      </c>
      <c r="B11" s="490">
        <v>459477</v>
      </c>
      <c r="C11" s="490">
        <v>109093</v>
      </c>
      <c r="D11" s="490">
        <v>32229</v>
      </c>
      <c r="E11" s="490">
        <v>139323</v>
      </c>
      <c r="F11" s="490">
        <v>13858</v>
      </c>
      <c r="G11" s="490">
        <v>28874</v>
      </c>
      <c r="H11" s="490">
        <v>114808</v>
      </c>
      <c r="I11" s="490">
        <v>121227.09400163905</v>
      </c>
      <c r="J11" s="490">
        <v>1018889.0940016391</v>
      </c>
      <c r="K11" s="491">
        <v>1011042.830997509</v>
      </c>
    </row>
    <row r="12" spans="1:14">
      <c r="A12" s="1"/>
      <c r="B12" s="1"/>
      <c r="C12" s="488"/>
      <c r="D12" s="488"/>
      <c r="E12" s="488"/>
      <c r="F12" s="488"/>
      <c r="G12" s="488"/>
      <c r="H12" s="488"/>
      <c r="I12" s="488"/>
      <c r="J12" s="488"/>
      <c r="K12" s="488"/>
    </row>
    <row r="13" spans="1:14" ht="30" customHeight="1" thickBot="1">
      <c r="A13" s="497" t="s">
        <v>514</v>
      </c>
      <c r="B13" s="475" t="s">
        <v>500</v>
      </c>
      <c r="C13" s="475" t="s">
        <v>501</v>
      </c>
      <c r="D13" s="475" t="s">
        <v>502</v>
      </c>
      <c r="E13" s="475" t="s">
        <v>503</v>
      </c>
      <c r="F13" s="475" t="s">
        <v>504</v>
      </c>
      <c r="G13" s="475" t="s">
        <v>505</v>
      </c>
      <c r="H13" s="475" t="s">
        <v>506</v>
      </c>
      <c r="I13" s="498" t="s">
        <v>368</v>
      </c>
      <c r="J13" s="498" t="s">
        <v>507</v>
      </c>
      <c r="K13" s="498" t="s">
        <v>508</v>
      </c>
    </row>
    <row r="14" spans="1:14" ht="15.75" customHeight="1" thickTop="1">
      <c r="A14" s="1" t="s">
        <v>515</v>
      </c>
      <c r="B14" s="35">
        <v>11387</v>
      </c>
      <c r="C14" s="35">
        <v>0</v>
      </c>
      <c r="D14" s="35">
        <v>0</v>
      </c>
      <c r="E14" s="35">
        <v>0</v>
      </c>
      <c r="F14" s="35">
        <v>0</v>
      </c>
      <c r="G14" s="35">
        <v>0</v>
      </c>
      <c r="H14" s="35">
        <v>0</v>
      </c>
      <c r="I14" s="35">
        <v>0</v>
      </c>
      <c r="J14" s="35">
        <v>11387</v>
      </c>
      <c r="K14" s="489">
        <v>11387</v>
      </c>
    </row>
    <row r="15" spans="1:14" ht="15.75" customHeight="1">
      <c r="A15" s="1" t="s">
        <v>516</v>
      </c>
      <c r="B15" s="35">
        <v>451559</v>
      </c>
      <c r="C15" s="35">
        <v>14378</v>
      </c>
      <c r="D15" s="35">
        <v>2562</v>
      </c>
      <c r="E15" s="35">
        <v>848</v>
      </c>
      <c r="F15" s="35">
        <v>0</v>
      </c>
      <c r="G15" s="35">
        <v>0</v>
      </c>
      <c r="H15" s="35">
        <v>0</v>
      </c>
      <c r="I15" s="35">
        <v>0</v>
      </c>
      <c r="J15" s="35">
        <v>469347</v>
      </c>
      <c r="K15" s="489">
        <v>469347</v>
      </c>
    </row>
    <row r="16" spans="1:14" ht="15.75" customHeight="1">
      <c r="A16" s="1" t="s">
        <v>517</v>
      </c>
      <c r="B16" s="35">
        <v>0</v>
      </c>
      <c r="C16" s="35">
        <v>0</v>
      </c>
      <c r="D16" s="35">
        <v>0</v>
      </c>
      <c r="E16" s="35">
        <v>4409</v>
      </c>
      <c r="F16" s="35">
        <v>12982</v>
      </c>
      <c r="G16" s="35">
        <v>36259</v>
      </c>
      <c r="H16" s="35">
        <v>90373</v>
      </c>
      <c r="I16" s="35">
        <v>0</v>
      </c>
      <c r="J16" s="35">
        <v>144023</v>
      </c>
      <c r="K16" s="489">
        <v>136049</v>
      </c>
    </row>
    <row r="17" spans="1:11" ht="15.75" customHeight="1">
      <c r="A17" s="1" t="s">
        <v>518</v>
      </c>
      <c r="B17" s="35">
        <v>68182</v>
      </c>
      <c r="C17" s="35">
        <v>8337</v>
      </c>
      <c r="D17" s="35">
        <v>0</v>
      </c>
      <c r="E17" s="35">
        <v>44297</v>
      </c>
      <c r="F17" s="35">
        <v>0</v>
      </c>
      <c r="G17" s="35">
        <v>0</v>
      </c>
      <c r="H17" s="35">
        <v>0</v>
      </c>
      <c r="I17" s="35">
        <v>0</v>
      </c>
      <c r="J17" s="35">
        <v>120816</v>
      </c>
      <c r="K17" s="489">
        <v>120008</v>
      </c>
    </row>
    <row r="18" spans="1:11" ht="15.75" customHeight="1">
      <c r="A18" s="1" t="s">
        <v>519</v>
      </c>
      <c r="B18" s="35">
        <v>0</v>
      </c>
      <c r="C18" s="35">
        <v>10365</v>
      </c>
      <c r="D18" s="35">
        <v>0</v>
      </c>
      <c r="E18" s="35">
        <v>0</v>
      </c>
      <c r="F18" s="35">
        <v>0</v>
      </c>
      <c r="G18" s="35">
        <v>0</v>
      </c>
      <c r="H18" s="35">
        <v>0</v>
      </c>
      <c r="I18" s="35">
        <v>0</v>
      </c>
      <c r="J18" s="35">
        <v>10365</v>
      </c>
      <c r="K18" s="489">
        <v>10365</v>
      </c>
    </row>
    <row r="19" spans="1:11" ht="15.75" customHeight="1">
      <c r="A19" s="1" t="s">
        <v>520</v>
      </c>
      <c r="B19" s="35">
        <v>0</v>
      </c>
      <c r="C19" s="35">
        <v>0</v>
      </c>
      <c r="D19" s="35">
        <v>807</v>
      </c>
      <c r="E19" s="35">
        <v>0</v>
      </c>
      <c r="F19" s="35">
        <v>155</v>
      </c>
      <c r="G19" s="35">
        <v>21</v>
      </c>
      <c r="H19" s="35">
        <v>217</v>
      </c>
      <c r="I19" s="35">
        <v>0</v>
      </c>
      <c r="J19" s="35">
        <v>1200</v>
      </c>
      <c r="K19" s="489">
        <v>1200</v>
      </c>
    </row>
    <row r="20" spans="1:11" ht="15.75" customHeight="1">
      <c r="A20" s="1" t="s">
        <v>511</v>
      </c>
      <c r="B20" s="35">
        <v>0</v>
      </c>
      <c r="C20" s="35">
        <v>0</v>
      </c>
      <c r="D20" s="35">
        <v>0</v>
      </c>
      <c r="E20" s="35">
        <v>0</v>
      </c>
      <c r="F20" s="35">
        <v>0</v>
      </c>
      <c r="G20" s="35">
        <v>0</v>
      </c>
      <c r="H20" s="35">
        <v>0</v>
      </c>
      <c r="I20" s="35">
        <v>7609.1144461699996</v>
      </c>
      <c r="J20" s="35">
        <v>7609.1144461699996</v>
      </c>
      <c r="K20" s="489">
        <v>7609.1144461699996</v>
      </c>
    </row>
    <row r="21" spans="1:11" ht="15.75" customHeight="1">
      <c r="A21" s="364" t="s">
        <v>521</v>
      </c>
      <c r="B21" s="490">
        <v>531128</v>
      </c>
      <c r="C21" s="490">
        <v>33080</v>
      </c>
      <c r="D21" s="490">
        <v>3369</v>
      </c>
      <c r="E21" s="490">
        <v>49554</v>
      </c>
      <c r="F21" s="490">
        <v>13137</v>
      </c>
      <c r="G21" s="490">
        <v>36280</v>
      </c>
      <c r="H21" s="490">
        <v>90590</v>
      </c>
      <c r="I21" s="490">
        <v>7609.1144461699996</v>
      </c>
      <c r="J21" s="490">
        <v>764747.11444617005</v>
      </c>
      <c r="K21" s="491">
        <v>755965.11444617005</v>
      </c>
    </row>
    <row r="22" spans="1:11" ht="15.75" customHeight="1">
      <c r="A22" s="1" t="s">
        <v>522</v>
      </c>
      <c r="B22" s="35">
        <v>0</v>
      </c>
      <c r="C22" s="35">
        <v>0</v>
      </c>
      <c r="D22" s="35">
        <v>0</v>
      </c>
      <c r="E22" s="35">
        <v>0</v>
      </c>
      <c r="F22" s="35">
        <v>0</v>
      </c>
      <c r="G22" s="35">
        <v>0</v>
      </c>
      <c r="H22" s="35">
        <v>0</v>
      </c>
      <c r="I22" s="35">
        <v>53183.130338998395</v>
      </c>
      <c r="J22" s="35">
        <v>53183.130338998395</v>
      </c>
      <c r="K22" s="489">
        <v>53183.130338998395</v>
      </c>
    </row>
    <row r="23" spans="1:11" ht="15.75" customHeight="1">
      <c r="A23" s="493" t="s">
        <v>16</v>
      </c>
      <c r="B23" s="35">
        <v>0</v>
      </c>
      <c r="C23" s="35">
        <v>0</v>
      </c>
      <c r="D23" s="35">
        <v>0</v>
      </c>
      <c r="E23" s="35">
        <v>0</v>
      </c>
      <c r="F23" s="35">
        <v>0</v>
      </c>
      <c r="G23" s="35">
        <v>0</v>
      </c>
      <c r="H23" s="35">
        <v>0</v>
      </c>
      <c r="I23" s="35">
        <v>201894.51223531002</v>
      </c>
      <c r="J23" s="35">
        <v>201894.51223531002</v>
      </c>
      <c r="K23" s="489">
        <v>201894.51223531002</v>
      </c>
    </row>
    <row r="24" spans="1:11" ht="15.75" customHeight="1">
      <c r="A24" s="364" t="s">
        <v>21</v>
      </c>
      <c r="B24" s="490">
        <v>531128</v>
      </c>
      <c r="C24" s="490">
        <v>33080</v>
      </c>
      <c r="D24" s="490">
        <v>3369</v>
      </c>
      <c r="E24" s="490">
        <v>49554</v>
      </c>
      <c r="F24" s="490">
        <v>13137</v>
      </c>
      <c r="G24" s="490">
        <v>36280</v>
      </c>
      <c r="H24" s="490">
        <v>90590</v>
      </c>
      <c r="I24" s="490">
        <v>262686.75702047843</v>
      </c>
      <c r="J24" s="490">
        <v>1019824.7570204785</v>
      </c>
      <c r="K24" s="491">
        <v>1011042.7570204785</v>
      </c>
    </row>
    <row r="25" spans="1:11">
      <c r="A25" s="1"/>
      <c r="B25" s="1"/>
      <c r="C25" s="488"/>
      <c r="D25" s="488"/>
      <c r="E25" s="488"/>
      <c r="F25" s="488"/>
      <c r="G25" s="488"/>
      <c r="H25" s="488"/>
      <c r="I25" s="488"/>
      <c r="J25" s="488"/>
      <c r="K25" s="1"/>
    </row>
    <row r="26" spans="1:11" ht="21" customHeight="1" thickBot="1">
      <c r="A26" s="497" t="s">
        <v>523</v>
      </c>
      <c r="B26" s="475" t="s">
        <v>500</v>
      </c>
      <c r="C26" s="475" t="s">
        <v>501</v>
      </c>
      <c r="D26" s="475" t="s">
        <v>502</v>
      </c>
      <c r="E26" s="475" t="s">
        <v>503</v>
      </c>
      <c r="F26" s="475" t="s">
        <v>504</v>
      </c>
      <c r="G26" s="475" t="s">
        <v>505</v>
      </c>
      <c r="H26" s="475" t="s">
        <v>506</v>
      </c>
      <c r="I26" s="475"/>
      <c r="J26" s="475" t="s">
        <v>21</v>
      </c>
    </row>
    <row r="27" spans="1:11" ht="15.75" customHeight="1" thickTop="1">
      <c r="A27" s="493" t="s">
        <v>524</v>
      </c>
      <c r="B27" s="602">
        <v>-41170</v>
      </c>
      <c r="C27" s="602">
        <v>32</v>
      </c>
      <c r="D27" s="602">
        <v>51609</v>
      </c>
      <c r="E27" s="602">
        <v>-332</v>
      </c>
      <c r="F27" s="602">
        <v>0</v>
      </c>
      <c r="G27" s="602">
        <v>0</v>
      </c>
      <c r="H27" s="602">
        <v>1146</v>
      </c>
      <c r="I27" s="603"/>
      <c r="J27" s="602">
        <v>11285</v>
      </c>
    </row>
    <row r="28" spans="1:11" ht="15.75" customHeight="1">
      <c r="A28" s="1"/>
      <c r="B28" s="1"/>
      <c r="C28" s="1"/>
      <c r="D28" s="1"/>
      <c r="E28" s="1"/>
      <c r="F28" s="1"/>
      <c r="G28" s="1"/>
      <c r="H28" s="1"/>
      <c r="I28" s="1"/>
      <c r="J28" s="1"/>
    </row>
    <row r="29" spans="1:11" ht="21" customHeight="1" thickBot="1">
      <c r="A29" s="497" t="s">
        <v>525</v>
      </c>
      <c r="B29" s="475" t="s">
        <v>500</v>
      </c>
      <c r="C29" s="475" t="s">
        <v>501</v>
      </c>
      <c r="D29" s="475" t="s">
        <v>502</v>
      </c>
      <c r="E29" s="475" t="s">
        <v>503</v>
      </c>
      <c r="F29" s="475" t="s">
        <v>504</v>
      </c>
      <c r="G29" s="475" t="s">
        <v>505</v>
      </c>
      <c r="H29" s="475" t="s">
        <v>506</v>
      </c>
      <c r="I29" s="475"/>
      <c r="J29" s="475" t="s">
        <v>21</v>
      </c>
    </row>
    <row r="30" spans="1:11" ht="15.75" customHeight="1" thickTop="1">
      <c r="A30" s="493" t="s">
        <v>524</v>
      </c>
      <c r="B30" s="602">
        <v>-112821</v>
      </c>
      <c r="C30" s="602">
        <v>76045</v>
      </c>
      <c r="D30" s="602">
        <v>80469</v>
      </c>
      <c r="E30" s="602">
        <v>89437</v>
      </c>
      <c r="F30" s="602">
        <v>721</v>
      </c>
      <c r="G30" s="602">
        <v>-7406</v>
      </c>
      <c r="H30" s="602">
        <v>25364</v>
      </c>
      <c r="I30" s="604"/>
      <c r="J30" s="602">
        <v>151809</v>
      </c>
    </row>
    <row r="31" spans="1:11">
      <c r="A31" s="1"/>
      <c r="B31" s="1"/>
      <c r="C31" s="1"/>
      <c r="D31" s="1"/>
      <c r="E31" s="1"/>
      <c r="F31" s="1"/>
      <c r="G31" s="1"/>
      <c r="H31" s="1"/>
      <c r="I31" s="1"/>
      <c r="J31" s="1"/>
      <c r="K31" s="1"/>
    </row>
    <row r="32" spans="1:11">
      <c r="A32" s="1" t="s">
        <v>526</v>
      </c>
      <c r="B32" s="1"/>
      <c r="C32" s="1"/>
      <c r="D32" s="1"/>
      <c r="E32" s="1"/>
      <c r="F32" s="1"/>
      <c r="G32" s="1"/>
      <c r="H32" s="1"/>
      <c r="I32" s="1"/>
      <c r="J32" s="1"/>
      <c r="K32" s="1"/>
    </row>
    <row r="33" spans="1:3">
      <c r="A33" s="317"/>
      <c r="B33" s="260"/>
      <c r="C33" s="260"/>
    </row>
    <row r="34" spans="1:3">
      <c r="A34" s="317"/>
      <c r="B34" s="260"/>
      <c r="C34" s="260"/>
    </row>
    <row r="36" spans="1:3">
      <c r="A36" s="317"/>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76"/>
  <sheetViews>
    <sheetView showGridLines="0" zoomScaleNormal="100" zoomScaleSheetLayoutView="100" workbookViewId="0"/>
  </sheetViews>
  <sheetFormatPr defaultRowHeight="15"/>
  <cols>
    <col min="1" max="1" width="25.140625" style="250" customWidth="1"/>
    <col min="2" max="6" width="16.140625" style="250" customWidth="1"/>
    <col min="7" max="16384" width="9.140625" style="250"/>
  </cols>
  <sheetData>
    <row r="1" spans="1:6" s="247" customFormat="1" ht="12.75">
      <c r="A1" s="247" t="s">
        <v>684</v>
      </c>
    </row>
    <row r="3" spans="1:6" s="247" customFormat="1" ht="24" customHeight="1" thickBot="1">
      <c r="A3" s="248" t="s">
        <v>41</v>
      </c>
      <c r="B3" s="249" t="s">
        <v>299</v>
      </c>
      <c r="C3" s="249" t="s">
        <v>319</v>
      </c>
      <c r="D3" s="249" t="s">
        <v>300</v>
      </c>
      <c r="E3" s="249" t="s">
        <v>301</v>
      </c>
      <c r="F3" s="249" t="s">
        <v>302</v>
      </c>
    </row>
    <row r="4" spans="1:6" s="247" customFormat="1" ht="15" customHeight="1" thickTop="1">
      <c r="A4" s="271" t="s">
        <v>307</v>
      </c>
      <c r="B4" s="272" t="s">
        <v>303</v>
      </c>
      <c r="C4" s="273">
        <v>100</v>
      </c>
      <c r="D4" s="272" t="s">
        <v>304</v>
      </c>
      <c r="E4" s="272" t="s">
        <v>305</v>
      </c>
      <c r="F4" s="272" t="s">
        <v>306</v>
      </c>
    </row>
    <row r="5" spans="1:6" s="247" customFormat="1" ht="15" customHeight="1">
      <c r="A5" s="271" t="s">
        <v>308</v>
      </c>
      <c r="B5" s="270" t="s">
        <v>309</v>
      </c>
      <c r="C5" s="273">
        <v>62</v>
      </c>
      <c r="D5" s="272" t="s">
        <v>304</v>
      </c>
      <c r="E5" s="272" t="s">
        <v>305</v>
      </c>
      <c r="F5" s="272" t="s">
        <v>310</v>
      </c>
    </row>
    <row r="6" spans="1:6" s="247" customFormat="1" ht="15" customHeight="1">
      <c r="A6" s="269" t="s">
        <v>311</v>
      </c>
      <c r="B6" s="270" t="s">
        <v>309</v>
      </c>
      <c r="C6" s="274">
        <v>100</v>
      </c>
      <c r="D6" s="270" t="s">
        <v>304</v>
      </c>
      <c r="E6" s="270" t="s">
        <v>305</v>
      </c>
      <c r="F6" s="270" t="s">
        <v>310</v>
      </c>
    </row>
    <row r="7" spans="1:6" s="247" customFormat="1" ht="15" customHeight="1">
      <c r="A7" s="269" t="s">
        <v>312</v>
      </c>
      <c r="B7" s="270" t="s">
        <v>164</v>
      </c>
      <c r="C7" s="274">
        <v>100</v>
      </c>
      <c r="D7" s="270" t="s">
        <v>304</v>
      </c>
      <c r="E7" s="270" t="s">
        <v>305</v>
      </c>
      <c r="F7" s="270" t="s">
        <v>310</v>
      </c>
    </row>
    <row r="8" spans="1:6" s="247" customFormat="1" ht="15" customHeight="1">
      <c r="A8" s="269" t="s">
        <v>685</v>
      </c>
      <c r="B8" s="270" t="s">
        <v>164</v>
      </c>
      <c r="C8" s="274">
        <v>68.900000000000006</v>
      </c>
      <c r="D8" s="270" t="s">
        <v>304</v>
      </c>
      <c r="E8" s="270" t="s">
        <v>305</v>
      </c>
      <c r="F8" s="270" t="s">
        <v>310</v>
      </c>
    </row>
    <row r="9" spans="1:6" s="247" customFormat="1" ht="15" customHeight="1">
      <c r="A9" s="269" t="s">
        <v>313</v>
      </c>
      <c r="B9" s="270" t="s">
        <v>314</v>
      </c>
      <c r="C9" s="274">
        <v>100</v>
      </c>
      <c r="D9" s="270" t="s">
        <v>304</v>
      </c>
      <c r="E9" s="270" t="s">
        <v>305</v>
      </c>
      <c r="F9" s="270" t="s">
        <v>306</v>
      </c>
    </row>
    <row r="10" spans="1:6" s="247" customFormat="1" ht="15" customHeight="1">
      <c r="A10" s="269" t="s">
        <v>315</v>
      </c>
      <c r="B10" s="270" t="s">
        <v>316</v>
      </c>
      <c r="C10" s="274">
        <v>100</v>
      </c>
      <c r="D10" s="270" t="s">
        <v>304</v>
      </c>
      <c r="E10" s="270" t="s">
        <v>305</v>
      </c>
      <c r="F10" s="270" t="s">
        <v>306</v>
      </c>
    </row>
    <row r="11" spans="1:6" s="247" customFormat="1" ht="15" customHeight="1">
      <c r="A11" s="275" t="s">
        <v>317</v>
      </c>
      <c r="B11" s="276" t="s">
        <v>318</v>
      </c>
      <c r="C11" s="575">
        <v>100</v>
      </c>
      <c r="D11" s="276" t="s">
        <v>304</v>
      </c>
      <c r="E11" s="276" t="s">
        <v>305</v>
      </c>
      <c r="F11" s="276" t="s">
        <v>306</v>
      </c>
    </row>
    <row r="12" spans="1:6" s="244" customFormat="1" ht="15" customHeight="1">
      <c r="A12" s="265"/>
      <c r="B12" s="260"/>
      <c r="C12" s="260"/>
      <c r="D12" s="260"/>
      <c r="E12" s="260"/>
      <c r="F12" s="260"/>
    </row>
    <row r="13" spans="1:6">
      <c r="A13" s="265"/>
      <c r="B13" s="260"/>
      <c r="C13" s="260"/>
      <c r="D13" s="260"/>
      <c r="E13" s="260"/>
      <c r="F13" s="260"/>
    </row>
    <row r="14" spans="1:6">
      <c r="A14" s="261"/>
      <c r="B14" s="260"/>
      <c r="C14" s="260"/>
      <c r="D14" s="260"/>
      <c r="E14" s="260"/>
      <c r="F14" s="260"/>
    </row>
    <row r="15" spans="1:6">
      <c r="A15" s="251"/>
      <c r="B15" s="260"/>
      <c r="C15" s="260"/>
      <c r="D15" s="260"/>
      <c r="E15" s="260"/>
      <c r="F15" s="260"/>
    </row>
    <row r="16" spans="1:6">
      <c r="A16" s="265"/>
      <c r="B16" s="260"/>
      <c r="C16" s="260"/>
      <c r="D16" s="260"/>
      <c r="E16" s="260"/>
      <c r="F16" s="260"/>
    </row>
    <row r="17" spans="1:6">
      <c r="A17" s="265"/>
      <c r="B17" s="260"/>
      <c r="C17" s="260"/>
      <c r="D17" s="260"/>
      <c r="E17" s="260"/>
      <c r="F17" s="260"/>
    </row>
    <row r="18" spans="1:6">
      <c r="A18" s="265"/>
      <c r="B18" s="262"/>
      <c r="C18" s="262"/>
      <c r="D18" s="262"/>
      <c r="E18" s="262"/>
      <c r="F18" s="262"/>
    </row>
    <row r="19" spans="1:6">
      <c r="A19" s="246"/>
      <c r="B19" s="260"/>
      <c r="C19" s="260"/>
      <c r="D19" s="260"/>
      <c r="E19" s="260"/>
      <c r="F19" s="260"/>
    </row>
    <row r="20" spans="1:6">
      <c r="A20" s="251"/>
      <c r="B20" s="260"/>
      <c r="C20" s="260"/>
      <c r="D20" s="260"/>
      <c r="E20" s="260"/>
      <c r="F20" s="260"/>
    </row>
    <row r="21" spans="1:6">
      <c r="A21" s="265"/>
      <c r="B21" s="260"/>
      <c r="C21" s="260"/>
      <c r="D21" s="260"/>
      <c r="E21" s="260"/>
      <c r="F21" s="260"/>
    </row>
    <row r="22" spans="1:6">
      <c r="A22" s="265"/>
      <c r="B22" s="260"/>
      <c r="C22" s="260"/>
      <c r="D22" s="260"/>
      <c r="E22" s="260"/>
      <c r="F22" s="260"/>
    </row>
    <row r="23" spans="1:6">
      <c r="A23" s="265"/>
      <c r="B23" s="260"/>
      <c r="C23" s="260"/>
      <c r="D23" s="260"/>
      <c r="E23" s="260"/>
      <c r="F23" s="260"/>
    </row>
    <row r="24" spans="1:6">
      <c r="A24" s="265"/>
      <c r="B24" s="260"/>
      <c r="C24" s="260"/>
      <c r="D24" s="260"/>
      <c r="E24" s="260"/>
      <c r="F24" s="260"/>
    </row>
    <row r="25" spans="1:6">
      <c r="A25" s="265"/>
      <c r="B25" s="260"/>
      <c r="C25" s="260"/>
      <c r="D25" s="260"/>
      <c r="E25" s="260"/>
      <c r="F25" s="260"/>
    </row>
    <row r="26" spans="1:6">
      <c r="A26" s="265"/>
      <c r="B26" s="260"/>
      <c r="C26" s="260"/>
      <c r="D26" s="260"/>
      <c r="E26" s="260"/>
      <c r="F26" s="260"/>
    </row>
    <row r="27" spans="1:6">
      <c r="A27" s="246"/>
      <c r="B27" s="260"/>
      <c r="C27" s="260"/>
      <c r="D27" s="260"/>
      <c r="E27" s="260"/>
      <c r="F27" s="260"/>
    </row>
    <row r="28" spans="1:6">
      <c r="A28" s="251"/>
      <c r="B28" s="259"/>
      <c r="C28" s="259"/>
      <c r="D28" s="259"/>
      <c r="E28" s="259"/>
      <c r="F28" s="259"/>
    </row>
    <row r="29" spans="1:6">
      <c r="A29" s="265"/>
      <c r="B29" s="260"/>
      <c r="C29" s="260"/>
      <c r="D29" s="260"/>
      <c r="E29" s="260"/>
      <c r="F29" s="260"/>
    </row>
    <row r="30" spans="1:6">
      <c r="A30" s="261"/>
      <c r="B30" s="259"/>
      <c r="C30" s="259"/>
      <c r="D30" s="259"/>
      <c r="E30" s="259"/>
      <c r="F30" s="259"/>
    </row>
    <row r="31" spans="1:6">
      <c r="A31" s="251"/>
      <c r="B31" s="259"/>
      <c r="C31" s="259"/>
      <c r="D31" s="259"/>
      <c r="E31" s="259"/>
      <c r="F31" s="259"/>
    </row>
    <row r="32" spans="1:6">
      <c r="A32" s="265"/>
      <c r="B32" s="260"/>
      <c r="C32" s="260"/>
      <c r="D32" s="260"/>
      <c r="E32" s="260"/>
      <c r="F32" s="260"/>
    </row>
    <row r="33" spans="1:6">
      <c r="A33" s="265"/>
      <c r="B33" s="260"/>
      <c r="C33" s="260"/>
      <c r="D33" s="260"/>
      <c r="E33" s="260"/>
      <c r="F33" s="260"/>
    </row>
    <row r="34" spans="1:6">
      <c r="A34" s="265"/>
      <c r="B34" s="260"/>
      <c r="C34" s="260"/>
      <c r="D34" s="260"/>
      <c r="E34" s="260"/>
      <c r="F34" s="260"/>
    </row>
    <row r="35" spans="1:6">
      <c r="A35" s="265"/>
      <c r="B35" s="260"/>
      <c r="C35" s="260"/>
      <c r="D35" s="260"/>
      <c r="E35" s="260"/>
      <c r="F35" s="260"/>
    </row>
    <row r="36" spans="1:6">
      <c r="A36" s="265"/>
      <c r="B36" s="260"/>
      <c r="C36" s="260"/>
      <c r="D36" s="260"/>
      <c r="E36" s="260"/>
      <c r="F36" s="260"/>
    </row>
    <row r="37" spans="1:6">
      <c r="A37" s="245"/>
      <c r="B37" s="259"/>
      <c r="C37" s="259"/>
      <c r="D37" s="259"/>
      <c r="E37" s="259"/>
      <c r="F37" s="259"/>
    </row>
    <row r="38" spans="1:6">
      <c r="A38" s="251"/>
      <c r="B38" s="258"/>
      <c r="C38" s="258"/>
      <c r="D38" s="258"/>
      <c r="E38" s="258"/>
      <c r="F38" s="258"/>
    </row>
    <row r="39" spans="1:6">
      <c r="A39" s="265"/>
      <c r="B39" s="260"/>
      <c r="C39" s="260"/>
      <c r="D39" s="260"/>
      <c r="E39" s="260"/>
      <c r="F39" s="260"/>
    </row>
    <row r="40" spans="1:6">
      <c r="A40" s="265"/>
      <c r="B40" s="260"/>
      <c r="C40" s="260"/>
      <c r="D40" s="260"/>
      <c r="E40" s="260"/>
      <c r="F40" s="260"/>
    </row>
    <row r="41" spans="1:6">
      <c r="A41" s="265"/>
      <c r="B41" s="260"/>
      <c r="C41" s="260"/>
      <c r="D41" s="260"/>
      <c r="E41" s="260"/>
      <c r="F41" s="260"/>
    </row>
    <row r="42" spans="1:6">
      <c r="A42" s="265"/>
      <c r="B42" s="260"/>
      <c r="C42" s="260"/>
      <c r="D42" s="260"/>
      <c r="E42" s="260"/>
      <c r="F42" s="260"/>
    </row>
    <row r="43" spans="1:6">
      <c r="A43" s="245"/>
      <c r="B43" s="245"/>
      <c r="C43" s="245"/>
      <c r="D43" s="245"/>
      <c r="E43" s="245"/>
      <c r="F43" s="245"/>
    </row>
    <row r="44" spans="1:6">
      <c r="A44" s="266"/>
      <c r="B44" s="245"/>
      <c r="C44" s="245"/>
      <c r="D44" s="245"/>
      <c r="E44" s="245"/>
      <c r="F44" s="245"/>
    </row>
    <row r="45" spans="1:6">
      <c r="A45" s="245"/>
      <c r="B45" s="245"/>
      <c r="C45" s="245"/>
      <c r="D45" s="245"/>
      <c r="E45" s="245"/>
      <c r="F45" s="245"/>
    </row>
    <row r="46" spans="1:6">
      <c r="A46" s="245"/>
      <c r="B46" s="245"/>
      <c r="C46" s="245"/>
      <c r="D46" s="245"/>
      <c r="E46" s="245"/>
      <c r="F46" s="245"/>
    </row>
    <row r="47" spans="1:6">
      <c r="A47" s="245"/>
      <c r="B47" s="245"/>
      <c r="C47" s="245"/>
      <c r="D47" s="245"/>
      <c r="E47" s="245"/>
      <c r="F47" s="245"/>
    </row>
    <row r="48" spans="1:6">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row r="63" spans="1:6">
      <c r="A63" s="245"/>
      <c r="B63" s="245"/>
      <c r="C63" s="245"/>
      <c r="D63" s="245"/>
      <c r="E63" s="245"/>
      <c r="F63" s="245"/>
    </row>
    <row r="64" spans="1:6">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39"/>
  <sheetViews>
    <sheetView showGridLines="0" zoomScaleNormal="100" zoomScaleSheetLayoutView="100" workbookViewId="0"/>
  </sheetViews>
  <sheetFormatPr defaultRowHeight="12.75"/>
  <cols>
    <col min="1" max="1" width="38" style="247" customWidth="1"/>
    <col min="2" max="3" width="10" style="247" customWidth="1"/>
    <col min="4" max="16384" width="9.140625" style="247"/>
  </cols>
  <sheetData>
    <row r="1" spans="1:10">
      <c r="A1" s="1" t="s">
        <v>527</v>
      </c>
      <c r="B1" s="1"/>
      <c r="C1" s="1"/>
    </row>
    <row r="2" spans="1:10">
      <c r="A2" s="1"/>
      <c r="B2" s="1"/>
      <c r="C2" s="1"/>
    </row>
    <row r="3" spans="1:10" ht="24" customHeight="1" thickBot="1">
      <c r="A3" s="497" t="s">
        <v>687</v>
      </c>
      <c r="B3" s="475" t="s">
        <v>528</v>
      </c>
      <c r="C3" s="475" t="s">
        <v>503</v>
      </c>
      <c r="D3" s="475" t="s">
        <v>504</v>
      </c>
      <c r="E3" s="475" t="s">
        <v>505</v>
      </c>
      <c r="F3" s="475" t="s">
        <v>506</v>
      </c>
      <c r="G3" s="475" t="s">
        <v>21</v>
      </c>
    </row>
    <row r="4" spans="1:10" ht="15.75" customHeight="1" thickTop="1">
      <c r="A4" s="1" t="s">
        <v>529</v>
      </c>
      <c r="B4" s="494">
        <v>-146.05809458729101</v>
      </c>
      <c r="C4" s="494">
        <v>-886.41157333517594</v>
      </c>
      <c r="D4" s="494">
        <v>319.50119498808198</v>
      </c>
      <c r="E4" s="494">
        <v>-2.6065850682719698</v>
      </c>
      <c r="F4" s="494">
        <v>-19.456768908599798</v>
      </c>
      <c r="G4" s="494">
        <v>-735.03182691125664</v>
      </c>
    </row>
    <row r="5" spans="1:10" s="1" customFormat="1" ht="15.75" customHeight="1">
      <c r="A5" s="1" t="s">
        <v>530</v>
      </c>
      <c r="B5" s="494">
        <v>-34.1944836245696</v>
      </c>
      <c r="C5" s="494">
        <v>-2126.7237187903102</v>
      </c>
      <c r="D5" s="494">
        <v>96.491966288900102</v>
      </c>
      <c r="E5" s="494">
        <v>1349.5057292977999</v>
      </c>
      <c r="F5" s="494">
        <v>-1048.57168000102</v>
      </c>
      <c r="G5" s="494">
        <v>-1763.4921868291999</v>
      </c>
      <c r="H5" s="247"/>
      <c r="I5" s="247"/>
      <c r="J5" s="350"/>
    </row>
    <row r="6" spans="1:10" s="1" customFormat="1" ht="15.75" customHeight="1">
      <c r="A6" s="1" t="s">
        <v>479</v>
      </c>
      <c r="B6" s="494">
        <v>-811.90453474379603</v>
      </c>
      <c r="C6" s="494">
        <v>669.24783120154302</v>
      </c>
      <c r="D6" s="35">
        <v>-35.190544477244302</v>
      </c>
      <c r="E6" s="35">
        <v>0</v>
      </c>
      <c r="F6" s="35">
        <v>0</v>
      </c>
      <c r="G6" s="494">
        <v>-177.84724801949733</v>
      </c>
      <c r="H6" s="247"/>
      <c r="I6" s="247"/>
      <c r="J6" s="350"/>
    </row>
    <row r="7" spans="1:10" s="1" customFormat="1" ht="15.75" customHeight="1">
      <c r="A7" s="1" t="s">
        <v>480</v>
      </c>
      <c r="B7" s="494">
        <v>-21.371538383840399</v>
      </c>
      <c r="C7" s="35">
        <v>0</v>
      </c>
      <c r="D7" s="35">
        <v>0</v>
      </c>
      <c r="E7" s="35">
        <v>0</v>
      </c>
      <c r="F7" s="35">
        <v>0</v>
      </c>
      <c r="G7" s="494">
        <v>-21.371538383840399</v>
      </c>
      <c r="H7" s="247"/>
      <c r="I7" s="247"/>
      <c r="J7" s="350"/>
    </row>
    <row r="8" spans="1:10" s="1" customFormat="1" ht="15.75" customHeight="1">
      <c r="A8" s="1" t="s">
        <v>486</v>
      </c>
      <c r="B8" s="494">
        <v>-4.6852833044567497</v>
      </c>
      <c r="C8" s="35">
        <v>0</v>
      </c>
      <c r="D8" s="35">
        <v>0</v>
      </c>
      <c r="E8" s="35">
        <v>0</v>
      </c>
      <c r="F8" s="35">
        <v>0</v>
      </c>
      <c r="G8" s="494">
        <v>-4.6852833044567497</v>
      </c>
      <c r="H8" s="247"/>
      <c r="I8" s="247"/>
      <c r="J8" s="350"/>
    </row>
    <row r="9" spans="1:10" s="1" customFormat="1" ht="15.75" customHeight="1">
      <c r="A9" s="1" t="s">
        <v>481</v>
      </c>
      <c r="B9" s="494">
        <v>-45.538789195404703</v>
      </c>
      <c r="C9" s="35">
        <v>-16.4625659587951</v>
      </c>
      <c r="D9" s="35">
        <v>-355.22069332046698</v>
      </c>
      <c r="E9" s="35">
        <v>0</v>
      </c>
      <c r="F9" s="35">
        <v>0</v>
      </c>
      <c r="G9" s="494">
        <v>-417.22204847466679</v>
      </c>
      <c r="H9" s="247"/>
      <c r="I9" s="247"/>
      <c r="J9" s="350"/>
    </row>
    <row r="10" spans="1:10" s="1" customFormat="1" ht="15.75" customHeight="1">
      <c r="A10" s="1" t="s">
        <v>483</v>
      </c>
      <c r="B10" s="494">
        <v>-1.1786328281908001</v>
      </c>
      <c r="C10" s="35">
        <v>0</v>
      </c>
      <c r="D10" s="35">
        <v>0</v>
      </c>
      <c r="E10" s="35">
        <v>0</v>
      </c>
      <c r="F10" s="35">
        <v>0</v>
      </c>
      <c r="G10" s="494">
        <v>-1.1786328281908001</v>
      </c>
      <c r="H10" s="247"/>
      <c r="I10" s="247"/>
      <c r="J10" s="350"/>
    </row>
    <row r="11" spans="1:10" ht="15.75" customHeight="1">
      <c r="A11" s="493" t="s">
        <v>12</v>
      </c>
      <c r="B11" s="496">
        <v>-49.437889130344999</v>
      </c>
      <c r="C11" s="495">
        <v>0</v>
      </c>
      <c r="D11" s="495">
        <v>0</v>
      </c>
      <c r="E11" s="495">
        <v>0</v>
      </c>
      <c r="F11" s="495">
        <v>0</v>
      </c>
      <c r="G11" s="496">
        <v>-49.437889130344999</v>
      </c>
    </row>
    <row r="12" spans="1:10">
      <c r="A12" s="317"/>
      <c r="B12" s="260"/>
      <c r="C12" s="260"/>
    </row>
    <row r="13" spans="1:10">
      <c r="A13" s="317"/>
      <c r="B13" s="262"/>
      <c r="C13" s="262"/>
    </row>
    <row r="14" spans="1:10">
      <c r="B14" s="260"/>
      <c r="C14" s="260"/>
    </row>
    <row r="15" spans="1:10">
      <c r="A15" s="251"/>
      <c r="B15" s="260"/>
      <c r="C15" s="260"/>
    </row>
    <row r="16" spans="1:10">
      <c r="A16" s="317"/>
      <c r="B16" s="260"/>
      <c r="C16" s="260"/>
    </row>
    <row r="17" spans="1:3">
      <c r="A17" s="317"/>
      <c r="B17" s="260"/>
      <c r="C17" s="260"/>
    </row>
    <row r="18" spans="1:3">
      <c r="A18" s="317"/>
      <c r="B18" s="260"/>
      <c r="C18" s="260"/>
    </row>
    <row r="19" spans="1:3">
      <c r="A19" s="317"/>
      <c r="B19" s="260"/>
      <c r="C19" s="260"/>
    </row>
    <row r="20" spans="1:3">
      <c r="A20" s="317"/>
      <c r="B20" s="260"/>
      <c r="C20" s="260"/>
    </row>
    <row r="21" spans="1:3">
      <c r="A21" s="317"/>
      <c r="B21" s="260"/>
      <c r="C21" s="260"/>
    </row>
    <row r="22" spans="1:3">
      <c r="B22" s="260"/>
      <c r="C22" s="260"/>
    </row>
    <row r="23" spans="1:3">
      <c r="A23" s="251"/>
      <c r="B23" s="259"/>
      <c r="C23" s="259"/>
    </row>
    <row r="24" spans="1:3">
      <c r="A24" s="317"/>
      <c r="B24" s="260"/>
      <c r="C24" s="260"/>
    </row>
    <row r="25" spans="1:3">
      <c r="A25" s="354"/>
      <c r="B25" s="259"/>
      <c r="C25" s="259"/>
    </row>
    <row r="26" spans="1:3">
      <c r="A26" s="251"/>
      <c r="B26" s="259"/>
      <c r="C26" s="259"/>
    </row>
    <row r="27" spans="1:3">
      <c r="A27" s="317"/>
      <c r="B27" s="260"/>
      <c r="C27" s="260"/>
    </row>
    <row r="28" spans="1:3">
      <c r="A28" s="317"/>
      <c r="B28" s="260"/>
      <c r="C28" s="260"/>
    </row>
    <row r="29" spans="1:3">
      <c r="A29" s="317"/>
      <c r="B29" s="260"/>
      <c r="C29" s="260"/>
    </row>
    <row r="30" spans="1:3">
      <c r="A30" s="317"/>
      <c r="B30" s="260"/>
      <c r="C30" s="260"/>
    </row>
    <row r="31" spans="1:3">
      <c r="A31" s="317"/>
      <c r="B31" s="260"/>
      <c r="C31" s="260"/>
    </row>
    <row r="32" spans="1:3">
      <c r="B32" s="259"/>
      <c r="C32" s="259"/>
    </row>
    <row r="33" spans="1:3">
      <c r="A33" s="251"/>
      <c r="B33" s="257"/>
      <c r="C33" s="257"/>
    </row>
    <row r="34" spans="1:3">
      <c r="A34" s="317"/>
      <c r="B34" s="260"/>
      <c r="C34" s="260"/>
    </row>
    <row r="35" spans="1:3">
      <c r="A35" s="317"/>
      <c r="B35" s="260"/>
      <c r="C35" s="260"/>
    </row>
    <row r="36" spans="1:3">
      <c r="A36" s="317"/>
      <c r="B36" s="260"/>
      <c r="C36" s="260"/>
    </row>
    <row r="37" spans="1:3">
      <c r="A37" s="317"/>
      <c r="B37" s="260"/>
      <c r="C37" s="260"/>
    </row>
    <row r="39" spans="1:3">
      <c r="A39" s="317"/>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71"/>
  <sheetViews>
    <sheetView showGridLines="0" zoomScaleNormal="100" zoomScaleSheetLayoutView="100" workbookViewId="0"/>
  </sheetViews>
  <sheetFormatPr defaultRowHeight="15"/>
  <cols>
    <col min="1" max="1" width="32.42578125" style="250" customWidth="1"/>
    <col min="2" max="2" width="10" style="250" customWidth="1"/>
    <col min="3" max="16384" width="9.140625" style="250"/>
  </cols>
  <sheetData>
    <row r="1" spans="1:11" s="247" customFormat="1">
      <c r="A1" s="1" t="s">
        <v>747</v>
      </c>
      <c r="B1"/>
    </row>
    <row r="2" spans="1:11" s="247" customFormat="1">
      <c r="A2"/>
      <c r="B2"/>
    </row>
    <row r="3" spans="1:11" ht="24" customHeight="1" thickBot="1">
      <c r="A3" s="497" t="s">
        <v>300</v>
      </c>
      <c r="B3" s="504" t="s">
        <v>531</v>
      </c>
      <c r="C3" s="504" t="s">
        <v>528</v>
      </c>
      <c r="D3" s="504" t="s">
        <v>503</v>
      </c>
      <c r="E3" s="504" t="s">
        <v>504</v>
      </c>
      <c r="F3" s="504" t="s">
        <v>505</v>
      </c>
      <c r="G3" s="504" t="s">
        <v>506</v>
      </c>
      <c r="H3" s="504" t="s">
        <v>532</v>
      </c>
    </row>
    <row r="4" spans="1:11" s="247" customFormat="1" ht="15.75" customHeight="1" thickTop="1">
      <c r="A4" s="492" t="s">
        <v>529</v>
      </c>
      <c r="B4" s="605">
        <v>400</v>
      </c>
      <c r="C4" s="607">
        <v>-582.95518232795496</v>
      </c>
      <c r="D4" s="499">
        <v>-3345.4205688468301</v>
      </c>
      <c r="E4" s="499">
        <v>1141.7494313807799</v>
      </c>
      <c r="F4" s="499">
        <v>-8.8613324412876295</v>
      </c>
      <c r="G4" s="499">
        <v>-51.394003566889999</v>
      </c>
      <c r="H4" s="500">
        <v>-2846.8816558021831</v>
      </c>
    </row>
    <row r="5" spans="1:11" customFormat="1" ht="15.75" customHeight="1">
      <c r="A5" s="284" t="s">
        <v>530</v>
      </c>
      <c r="B5" s="606">
        <v>180</v>
      </c>
      <c r="C5" s="500">
        <v>-61.389476303300903</v>
      </c>
      <c r="D5" s="499">
        <v>-3764.9251165128098</v>
      </c>
      <c r="E5" s="499">
        <v>168.17520275751099</v>
      </c>
      <c r="F5" s="499">
        <v>2262.1673295333198</v>
      </c>
      <c r="G5" s="499">
        <v>-1716.1479460944599</v>
      </c>
      <c r="H5" s="500">
        <v>-3112.1200066197398</v>
      </c>
      <c r="I5" s="250"/>
      <c r="J5" s="250"/>
      <c r="K5" s="279"/>
    </row>
    <row r="6" spans="1:11" customFormat="1" ht="15.75" customHeight="1">
      <c r="A6" s="492" t="s">
        <v>479</v>
      </c>
      <c r="B6" s="605">
        <v>200</v>
      </c>
      <c r="C6" s="500">
        <v>-1600.2822404012099</v>
      </c>
      <c r="D6" s="499">
        <v>1319.70377000078</v>
      </c>
      <c r="E6" s="499">
        <v>-67.883726017918704</v>
      </c>
      <c r="F6" s="499">
        <v>0</v>
      </c>
      <c r="G6" s="35">
        <v>0</v>
      </c>
      <c r="H6" s="500">
        <v>-348.4621964183487</v>
      </c>
      <c r="I6" s="250"/>
      <c r="J6" s="250"/>
      <c r="K6" s="279"/>
    </row>
    <row r="7" spans="1:11" customFormat="1" ht="15.75" customHeight="1">
      <c r="A7" s="492" t="s">
        <v>480</v>
      </c>
      <c r="B7" s="605">
        <v>200</v>
      </c>
      <c r="C7" s="500">
        <v>-42.350951008593498</v>
      </c>
      <c r="D7" s="499">
        <v>0</v>
      </c>
      <c r="E7" s="499">
        <v>0</v>
      </c>
      <c r="F7" s="499">
        <v>0</v>
      </c>
      <c r="G7" s="35">
        <v>0</v>
      </c>
      <c r="H7" s="500">
        <v>-42.350951008593498</v>
      </c>
      <c r="I7" s="250"/>
      <c r="J7" s="250"/>
      <c r="K7" s="279"/>
    </row>
    <row r="8" spans="1:11" customFormat="1" ht="15.75" customHeight="1">
      <c r="A8" s="492" t="s">
        <v>486</v>
      </c>
      <c r="B8" s="605">
        <v>200</v>
      </c>
      <c r="C8" s="500">
        <v>-9.3131634705852306</v>
      </c>
      <c r="D8" s="499">
        <v>0</v>
      </c>
      <c r="E8" s="35">
        <v>0</v>
      </c>
      <c r="F8" s="35">
        <v>0</v>
      </c>
      <c r="G8" s="35">
        <v>0</v>
      </c>
      <c r="H8" s="500">
        <v>-9.3131634705852306</v>
      </c>
      <c r="I8" s="250"/>
      <c r="J8" s="250"/>
      <c r="K8" s="279"/>
    </row>
    <row r="9" spans="1:11" customFormat="1" ht="15.75" customHeight="1">
      <c r="A9" s="492" t="s">
        <v>481</v>
      </c>
      <c r="B9" s="605">
        <v>200</v>
      </c>
      <c r="C9" s="500">
        <v>-89.985257310567107</v>
      </c>
      <c r="D9" s="499">
        <v>-32.5476248872139</v>
      </c>
      <c r="E9" s="499">
        <v>-685.52557508080497</v>
      </c>
      <c r="F9" s="499">
        <v>0</v>
      </c>
      <c r="G9" s="35">
        <v>0</v>
      </c>
      <c r="H9" s="500">
        <v>-808.05845727858593</v>
      </c>
      <c r="I9" s="250"/>
      <c r="J9" s="250"/>
      <c r="K9" s="279"/>
    </row>
    <row r="10" spans="1:11" customFormat="1" ht="15.75" customHeight="1">
      <c r="A10" s="492" t="s">
        <v>483</v>
      </c>
      <c r="B10" s="605">
        <v>200</v>
      </c>
      <c r="C10" s="500">
        <v>-2.34006920967381</v>
      </c>
      <c r="D10" s="499">
        <v>0</v>
      </c>
      <c r="E10" s="35">
        <v>0</v>
      </c>
      <c r="F10" s="35">
        <v>0</v>
      </c>
      <c r="G10" s="35">
        <v>0</v>
      </c>
      <c r="H10" s="500">
        <v>-2.34006920967381</v>
      </c>
      <c r="I10" s="250"/>
      <c r="J10" s="250"/>
      <c r="K10" s="279"/>
    </row>
    <row r="11" spans="1:11" ht="15.75" customHeight="1">
      <c r="A11" s="492" t="s">
        <v>12</v>
      </c>
      <c r="B11" s="605">
        <v>200</v>
      </c>
      <c r="C11" s="501">
        <v>-97.3634043912555</v>
      </c>
      <c r="D11" s="499">
        <v>0</v>
      </c>
      <c r="E11" s="35">
        <v>0</v>
      </c>
      <c r="F11" s="35">
        <v>0</v>
      </c>
      <c r="G11" s="35">
        <v>0</v>
      </c>
      <c r="H11" s="501">
        <v>-97.3634043912555</v>
      </c>
    </row>
    <row r="12" spans="1:11" ht="15.75" customHeight="1">
      <c r="A12" s="364" t="s">
        <v>533</v>
      </c>
      <c r="B12" s="505"/>
      <c r="C12" s="502">
        <v>-2485.9797444231413</v>
      </c>
      <c r="D12" s="502">
        <v>-5823.1895402460732</v>
      </c>
      <c r="E12" s="502">
        <v>556.51533303956728</v>
      </c>
      <c r="F12" s="502">
        <v>2253.3059970920322</v>
      </c>
      <c r="G12" s="502">
        <v>-1767.5419496613499</v>
      </c>
      <c r="H12" s="503">
        <v>-7266.8899041989644</v>
      </c>
    </row>
    <row r="13" spans="1:11">
      <c r="A13" s="265"/>
      <c r="B13" s="262"/>
    </row>
    <row r="14" spans="1:11">
      <c r="A14" s="246"/>
      <c r="B14" s="260"/>
    </row>
    <row r="15" spans="1:11">
      <c r="A15" s="251"/>
      <c r="B15" s="260"/>
    </row>
    <row r="16" spans="1:11">
      <c r="A16" s="265"/>
      <c r="B16" s="260"/>
    </row>
    <row r="17" spans="1:2">
      <c r="A17" s="265"/>
      <c r="B17" s="260"/>
    </row>
    <row r="18" spans="1:2">
      <c r="A18" s="265"/>
      <c r="B18" s="260"/>
    </row>
    <row r="19" spans="1:2">
      <c r="A19" s="265"/>
      <c r="B19" s="260"/>
    </row>
    <row r="20" spans="1:2">
      <c r="A20" s="265"/>
      <c r="B20" s="260"/>
    </row>
    <row r="21" spans="1:2">
      <c r="A21" s="265"/>
      <c r="B21" s="260"/>
    </row>
    <row r="22" spans="1:2">
      <c r="A22" s="246"/>
      <c r="B22" s="260"/>
    </row>
    <row r="23" spans="1:2">
      <c r="A23" s="251"/>
      <c r="B23" s="259"/>
    </row>
    <row r="24" spans="1:2">
      <c r="A24" s="265"/>
      <c r="B24" s="260"/>
    </row>
    <row r="25" spans="1:2">
      <c r="A25" s="261"/>
      <c r="B25" s="259"/>
    </row>
    <row r="26" spans="1:2">
      <c r="A26" s="251"/>
      <c r="B26" s="259"/>
    </row>
    <row r="27" spans="1:2">
      <c r="A27" s="265"/>
      <c r="B27" s="260"/>
    </row>
    <row r="28" spans="1:2">
      <c r="A28" s="265"/>
      <c r="B28" s="260"/>
    </row>
    <row r="29" spans="1:2">
      <c r="A29" s="265"/>
      <c r="B29" s="260"/>
    </row>
    <row r="30" spans="1:2">
      <c r="A30" s="265"/>
      <c r="B30" s="260"/>
    </row>
    <row r="31" spans="1:2">
      <c r="A31" s="265"/>
      <c r="B31" s="260"/>
    </row>
    <row r="32" spans="1:2">
      <c r="A32" s="245"/>
      <c r="B32" s="259"/>
    </row>
    <row r="33" spans="1:2">
      <c r="A33" s="251"/>
      <c r="B33" s="258"/>
    </row>
    <row r="34" spans="1:2">
      <c r="A34" s="265"/>
      <c r="B34" s="260"/>
    </row>
    <row r="35" spans="1:2">
      <c r="A35" s="265"/>
      <c r="B35" s="260"/>
    </row>
    <row r="36" spans="1:2">
      <c r="A36" s="265"/>
      <c r="B36" s="260"/>
    </row>
    <row r="37" spans="1:2">
      <c r="A37" s="265"/>
      <c r="B37" s="260"/>
    </row>
    <row r="38" spans="1:2">
      <c r="A38" s="245"/>
      <c r="B38" s="245"/>
    </row>
    <row r="39" spans="1:2">
      <c r="A39" s="266"/>
      <c r="B39" s="245"/>
    </row>
    <row r="40" spans="1:2">
      <c r="A40" s="245"/>
      <c r="B40" s="245"/>
    </row>
    <row r="41" spans="1:2">
      <c r="A41" s="245"/>
      <c r="B41" s="245"/>
    </row>
    <row r="42" spans="1:2">
      <c r="A42" s="245"/>
      <c r="B42" s="245"/>
    </row>
    <row r="43" spans="1:2">
      <c r="A43" s="245"/>
      <c r="B43" s="245"/>
    </row>
    <row r="44" spans="1:2">
      <c r="A44" s="245"/>
      <c r="B44" s="245"/>
    </row>
    <row r="45" spans="1:2">
      <c r="A45" s="245"/>
      <c r="B45" s="245"/>
    </row>
    <row r="46" spans="1:2">
      <c r="A46" s="245"/>
      <c r="B46" s="245"/>
    </row>
    <row r="47" spans="1:2">
      <c r="A47" s="245"/>
      <c r="B47" s="245"/>
    </row>
    <row r="48" spans="1:2">
      <c r="A48" s="245"/>
      <c r="B48" s="245"/>
    </row>
    <row r="49" spans="1:2">
      <c r="A49" s="245"/>
      <c r="B49" s="245"/>
    </row>
    <row r="50" spans="1:2">
      <c r="A50" s="245"/>
      <c r="B50" s="245"/>
    </row>
    <row r="51" spans="1:2">
      <c r="A51" s="245"/>
      <c r="B51" s="245"/>
    </row>
    <row r="52" spans="1:2">
      <c r="A52" s="245"/>
      <c r="B52" s="245"/>
    </row>
    <row r="53" spans="1:2">
      <c r="A53" s="245"/>
      <c r="B53" s="245"/>
    </row>
    <row r="54" spans="1:2">
      <c r="A54" s="245"/>
      <c r="B54" s="245"/>
    </row>
    <row r="55" spans="1:2">
      <c r="A55" s="245"/>
      <c r="B55" s="245"/>
    </row>
    <row r="56" spans="1:2">
      <c r="A56" s="245"/>
      <c r="B56" s="245"/>
    </row>
    <row r="57" spans="1:2">
      <c r="A57" s="245"/>
      <c r="B57" s="245"/>
    </row>
    <row r="58" spans="1:2">
      <c r="A58" s="245"/>
      <c r="B58" s="245"/>
    </row>
    <row r="59" spans="1:2">
      <c r="A59" s="245"/>
      <c r="B59" s="245"/>
    </row>
    <row r="60" spans="1:2">
      <c r="A60" s="245"/>
      <c r="B60" s="245"/>
    </row>
    <row r="61" spans="1:2">
      <c r="A61" s="245"/>
      <c r="B61" s="245"/>
    </row>
    <row r="62" spans="1:2">
      <c r="A62" s="245"/>
      <c r="B62" s="245"/>
    </row>
    <row r="63" spans="1:2">
      <c r="A63" s="245"/>
      <c r="B63" s="245"/>
    </row>
    <row r="64" spans="1:2">
      <c r="A64" s="245"/>
      <c r="B64" s="245"/>
    </row>
    <row r="65" spans="1:2">
      <c r="A65" s="245"/>
      <c r="B65" s="245"/>
    </row>
    <row r="66" spans="1:2">
      <c r="A66" s="245"/>
      <c r="B66" s="245"/>
    </row>
    <row r="67" spans="1:2">
      <c r="A67" s="245"/>
      <c r="B67" s="245"/>
    </row>
    <row r="68" spans="1:2">
      <c r="A68" s="245"/>
      <c r="B68" s="245"/>
    </row>
    <row r="69" spans="1:2">
      <c r="A69" s="245"/>
      <c r="B69" s="245"/>
    </row>
    <row r="70" spans="1:2">
      <c r="A70" s="245"/>
      <c r="B70" s="245"/>
    </row>
    <row r="71" spans="1:2">
      <c r="A71" s="245"/>
      <c r="B71"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36"/>
  <sheetViews>
    <sheetView showGridLines="0" zoomScaleNormal="100" zoomScaleSheetLayoutView="100" workbookViewId="0"/>
  </sheetViews>
  <sheetFormatPr defaultRowHeight="12.75"/>
  <cols>
    <col min="1" max="1" width="38" style="247" customWidth="1"/>
    <col min="2" max="3" width="10" style="247" customWidth="1"/>
    <col min="4" max="16384" width="9.140625" style="247"/>
  </cols>
  <sheetData>
    <row r="1" spans="1:6">
      <c r="A1" s="1" t="s">
        <v>738</v>
      </c>
      <c r="B1" s="1"/>
      <c r="C1" s="1"/>
    </row>
    <row r="2" spans="1:6">
      <c r="A2" s="1"/>
      <c r="B2" s="1"/>
      <c r="C2" s="1"/>
    </row>
    <row r="3" spans="1:6" ht="22.5" customHeight="1" thickBot="1">
      <c r="A3" s="497" t="s">
        <v>300</v>
      </c>
      <c r="B3" s="504" t="s">
        <v>534</v>
      </c>
      <c r="C3" s="504" t="s">
        <v>535</v>
      </c>
    </row>
    <row r="4" spans="1:6" ht="15.75" customHeight="1" thickTop="1">
      <c r="A4" s="1" t="s">
        <v>529</v>
      </c>
      <c r="B4" s="506">
        <v>-2846.8816558021899</v>
      </c>
      <c r="C4" s="506">
        <v>-2669.7652034837101</v>
      </c>
    </row>
    <row r="5" spans="1:6" s="1" customFormat="1" ht="15.75" customHeight="1">
      <c r="A5" s="268" t="s">
        <v>530</v>
      </c>
      <c r="B5" s="506">
        <v>-3112.1200066197698</v>
      </c>
      <c r="C5" s="35">
        <v>0</v>
      </c>
      <c r="D5" s="247"/>
      <c r="E5" s="247"/>
      <c r="F5" s="350"/>
    </row>
    <row r="6" spans="1:6" s="1" customFormat="1" ht="15.75" customHeight="1">
      <c r="A6" s="1" t="s">
        <v>28</v>
      </c>
      <c r="B6" s="506">
        <v>-1307.8882417770401</v>
      </c>
      <c r="C6" s="506">
        <v>-1307.8882417770401</v>
      </c>
      <c r="D6" s="247"/>
      <c r="E6" s="247"/>
      <c r="F6" s="350"/>
    </row>
    <row r="7" spans="1:6" s="1" customFormat="1" ht="15.75" customHeight="1">
      <c r="A7" s="364" t="s">
        <v>536</v>
      </c>
      <c r="B7" s="507">
        <v>-7266.8899041989998</v>
      </c>
      <c r="C7" s="507">
        <v>-3977.6534452607502</v>
      </c>
      <c r="D7" s="247"/>
      <c r="E7" s="247"/>
      <c r="F7" s="350"/>
    </row>
    <row r="8" spans="1:6">
      <c r="A8" s="317"/>
      <c r="B8" s="260"/>
      <c r="C8" s="260"/>
    </row>
    <row r="9" spans="1:6">
      <c r="A9" s="317"/>
      <c r="B9" s="260"/>
      <c r="C9" s="260"/>
    </row>
    <row r="10" spans="1:6">
      <c r="A10" s="317"/>
      <c r="B10" s="262"/>
      <c r="C10" s="262"/>
    </row>
    <row r="11" spans="1:6">
      <c r="B11" s="260"/>
      <c r="C11" s="260"/>
    </row>
    <row r="12" spans="1:6">
      <c r="A12" s="251"/>
      <c r="B12" s="260"/>
      <c r="C12" s="260"/>
    </row>
    <row r="13" spans="1:6">
      <c r="A13" s="317"/>
      <c r="B13" s="260"/>
      <c r="C13" s="260"/>
    </row>
    <row r="14" spans="1:6">
      <c r="A14" s="317"/>
      <c r="B14" s="260"/>
      <c r="C14" s="260"/>
    </row>
    <row r="15" spans="1:6">
      <c r="A15" s="317"/>
      <c r="B15" s="260"/>
      <c r="C15" s="260"/>
    </row>
    <row r="16" spans="1:6">
      <c r="A16" s="317"/>
      <c r="B16" s="260"/>
      <c r="C16" s="260"/>
    </row>
    <row r="17" spans="1:3">
      <c r="A17" s="317"/>
      <c r="B17" s="260"/>
      <c r="C17" s="260"/>
    </row>
    <row r="18" spans="1:3">
      <c r="A18" s="317"/>
      <c r="B18" s="260"/>
      <c r="C18" s="260"/>
    </row>
    <row r="19" spans="1:3">
      <c r="B19" s="260"/>
      <c r="C19" s="260"/>
    </row>
    <row r="20" spans="1:3">
      <c r="A20" s="251"/>
      <c r="B20" s="259"/>
      <c r="C20" s="259"/>
    </row>
    <row r="21" spans="1:3">
      <c r="A21" s="317"/>
      <c r="B21" s="260"/>
      <c r="C21" s="260"/>
    </row>
    <row r="22" spans="1:3">
      <c r="A22" s="354"/>
      <c r="B22" s="259"/>
      <c r="C22" s="259"/>
    </row>
    <row r="23" spans="1:3">
      <c r="A23" s="251"/>
      <c r="B23" s="259"/>
      <c r="C23" s="259"/>
    </row>
    <row r="24" spans="1:3">
      <c r="A24" s="317"/>
      <c r="B24" s="260"/>
      <c r="C24" s="260"/>
    </row>
    <row r="25" spans="1:3">
      <c r="A25" s="317"/>
      <c r="B25" s="260"/>
      <c r="C25" s="260"/>
    </row>
    <row r="26" spans="1:3">
      <c r="A26" s="317"/>
      <c r="B26" s="260"/>
      <c r="C26" s="260"/>
    </row>
    <row r="27" spans="1:3">
      <c r="A27" s="317"/>
      <c r="B27" s="260"/>
      <c r="C27" s="260"/>
    </row>
    <row r="28" spans="1:3">
      <c r="A28" s="317"/>
      <c r="B28" s="260"/>
      <c r="C28" s="260"/>
    </row>
    <row r="29" spans="1:3">
      <c r="B29" s="259"/>
      <c r="C29" s="259"/>
    </row>
    <row r="30" spans="1:3">
      <c r="A30" s="251"/>
      <c r="B30" s="257"/>
      <c r="C30" s="257"/>
    </row>
    <row r="31" spans="1:3">
      <c r="A31" s="317"/>
      <c r="B31" s="260"/>
      <c r="C31" s="260"/>
    </row>
    <row r="32" spans="1:3">
      <c r="A32" s="317"/>
      <c r="B32" s="260"/>
      <c r="C32" s="260"/>
    </row>
    <row r="33" spans="1:3">
      <c r="A33" s="317"/>
      <c r="B33" s="260"/>
      <c r="C33" s="260"/>
    </row>
    <row r="34" spans="1:3">
      <c r="A34" s="317"/>
      <c r="B34" s="260"/>
      <c r="C34" s="260"/>
    </row>
    <row r="36" spans="1:3">
      <c r="A36" s="317"/>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E66"/>
  <sheetViews>
    <sheetView showGridLines="0" zoomScaleNormal="100" zoomScaleSheetLayoutView="100" workbookViewId="0"/>
  </sheetViews>
  <sheetFormatPr defaultRowHeight="15"/>
  <cols>
    <col min="1" max="1" width="28.5703125" style="250" customWidth="1"/>
    <col min="2" max="2" width="10" style="250" customWidth="1"/>
    <col min="3" max="16384" width="9.140625" style="250"/>
  </cols>
  <sheetData>
    <row r="1" spans="1:5" s="247" customFormat="1">
      <c r="A1" s="492" t="s">
        <v>739</v>
      </c>
      <c r="B1"/>
    </row>
    <row r="2" spans="1:5" s="247" customFormat="1">
      <c r="A2"/>
      <c r="B2"/>
    </row>
    <row r="3" spans="1:5" ht="20.25" customHeight="1" thickBot="1">
      <c r="A3" s="512" t="s">
        <v>321</v>
      </c>
      <c r="B3" s="513">
        <v>2015</v>
      </c>
      <c r="C3" s="513">
        <v>2014</v>
      </c>
    </row>
    <row r="4" spans="1:5" s="247" customFormat="1" ht="15.75" customHeight="1" thickTop="1">
      <c r="A4" s="509" t="s">
        <v>510</v>
      </c>
      <c r="B4" s="470">
        <v>1196.1823893045</v>
      </c>
      <c r="C4" s="470">
        <v>-2331.0650000000001</v>
      </c>
    </row>
    <row r="5" spans="1:5" customFormat="1" ht="15.75" customHeight="1">
      <c r="A5" s="509" t="s">
        <v>16</v>
      </c>
      <c r="B5" s="470">
        <v>2138.3586195100002</v>
      </c>
      <c r="C5" s="470">
        <v>1538.2180000000001</v>
      </c>
      <c r="D5" s="250"/>
      <c r="E5" s="279"/>
    </row>
    <row r="6" spans="1:5" customFormat="1" ht="15.75" customHeight="1">
      <c r="A6" s="510" t="s">
        <v>21</v>
      </c>
      <c r="B6" s="511">
        <v>3334.5410088144999</v>
      </c>
      <c r="C6" s="473">
        <v>-792.84699999999998</v>
      </c>
      <c r="D6" s="250"/>
      <c r="E6" s="279"/>
    </row>
    <row r="7" spans="1:5">
      <c r="A7" s="265"/>
      <c r="B7" s="260"/>
    </row>
    <row r="8" spans="1:5">
      <c r="A8" s="265"/>
      <c r="B8" s="262"/>
    </row>
    <row r="9" spans="1:5">
      <c r="A9" s="246"/>
      <c r="B9" s="260"/>
    </row>
    <row r="10" spans="1:5">
      <c r="A10" s="251"/>
      <c r="B10" s="260"/>
    </row>
    <row r="11" spans="1:5">
      <c r="A11" s="265"/>
      <c r="B11" s="260"/>
    </row>
    <row r="12" spans="1:5">
      <c r="A12" s="265"/>
      <c r="B12" s="260"/>
    </row>
    <row r="13" spans="1:5">
      <c r="A13" s="265"/>
      <c r="B13" s="260"/>
    </row>
    <row r="14" spans="1:5">
      <c r="A14" s="265"/>
      <c r="B14" s="260"/>
    </row>
    <row r="15" spans="1:5">
      <c r="A15" s="265"/>
      <c r="B15" s="260"/>
    </row>
    <row r="16" spans="1:5">
      <c r="A16" s="265"/>
      <c r="B16" s="260"/>
    </row>
    <row r="17" spans="1:2">
      <c r="A17" s="246"/>
      <c r="B17" s="260"/>
    </row>
    <row r="18" spans="1:2">
      <c r="A18" s="251"/>
      <c r="B18" s="259"/>
    </row>
    <row r="19" spans="1:2">
      <c r="A19" s="265"/>
      <c r="B19" s="260"/>
    </row>
    <row r="20" spans="1:2">
      <c r="A20" s="261"/>
      <c r="B20" s="259"/>
    </row>
    <row r="21" spans="1:2">
      <c r="A21" s="251"/>
      <c r="B21" s="259"/>
    </row>
    <row r="22" spans="1:2">
      <c r="A22" s="265"/>
      <c r="B22" s="260"/>
    </row>
    <row r="23" spans="1:2">
      <c r="A23" s="265"/>
      <c r="B23" s="260"/>
    </row>
    <row r="24" spans="1:2">
      <c r="A24" s="265"/>
      <c r="B24" s="260"/>
    </row>
    <row r="25" spans="1:2">
      <c r="A25" s="265"/>
      <c r="B25" s="260"/>
    </row>
    <row r="26" spans="1:2">
      <c r="A26" s="265"/>
      <c r="B26" s="260"/>
    </row>
    <row r="27" spans="1:2">
      <c r="A27" s="245"/>
      <c r="B27" s="259"/>
    </row>
    <row r="28" spans="1:2">
      <c r="A28" s="251"/>
      <c r="B28" s="258"/>
    </row>
    <row r="29" spans="1:2">
      <c r="A29" s="265"/>
      <c r="B29" s="260"/>
    </row>
    <row r="30" spans="1:2">
      <c r="A30" s="265"/>
      <c r="B30" s="260"/>
    </row>
    <row r="31" spans="1:2">
      <c r="A31" s="265"/>
      <c r="B31" s="260"/>
    </row>
    <row r="32" spans="1:2">
      <c r="A32" s="265"/>
      <c r="B32" s="260"/>
    </row>
    <row r="33" spans="1:2">
      <c r="A33" s="245"/>
      <c r="B33" s="245"/>
    </row>
    <row r="34" spans="1:2">
      <c r="A34" s="266"/>
      <c r="B34" s="245"/>
    </row>
    <row r="35" spans="1:2">
      <c r="A35" s="245"/>
      <c r="B35" s="245"/>
    </row>
    <row r="36" spans="1:2">
      <c r="A36" s="245"/>
      <c r="B36" s="245"/>
    </row>
    <row r="37" spans="1:2">
      <c r="A37" s="245"/>
      <c r="B37" s="245"/>
    </row>
    <row r="38" spans="1:2">
      <c r="A38" s="245"/>
      <c r="B38" s="245"/>
    </row>
    <row r="39" spans="1:2">
      <c r="A39" s="245"/>
      <c r="B39" s="245"/>
    </row>
    <row r="40" spans="1:2">
      <c r="A40" s="245"/>
      <c r="B40" s="245"/>
    </row>
    <row r="41" spans="1:2">
      <c r="A41" s="245"/>
      <c r="B41" s="245"/>
    </row>
    <row r="42" spans="1:2">
      <c r="A42" s="245"/>
      <c r="B42" s="245"/>
    </row>
    <row r="43" spans="1:2">
      <c r="A43" s="245"/>
      <c r="B43" s="245"/>
    </row>
    <row r="44" spans="1:2">
      <c r="A44" s="245"/>
      <c r="B44" s="245"/>
    </row>
    <row r="45" spans="1:2">
      <c r="A45" s="245"/>
      <c r="B45" s="245"/>
    </row>
    <row r="46" spans="1:2">
      <c r="A46" s="245"/>
      <c r="B46" s="245"/>
    </row>
    <row r="47" spans="1:2">
      <c r="A47" s="245"/>
      <c r="B47" s="245"/>
    </row>
    <row r="48" spans="1:2">
      <c r="A48" s="245"/>
      <c r="B48" s="245"/>
    </row>
    <row r="49" spans="1:2">
      <c r="A49" s="245"/>
      <c r="B49" s="245"/>
    </row>
    <row r="50" spans="1:2">
      <c r="A50" s="245"/>
      <c r="B50" s="245"/>
    </row>
    <row r="51" spans="1:2">
      <c r="A51" s="245"/>
      <c r="B51" s="245"/>
    </row>
    <row r="52" spans="1:2">
      <c r="A52" s="245"/>
      <c r="B52" s="245"/>
    </row>
    <row r="53" spans="1:2">
      <c r="A53" s="245"/>
      <c r="B53" s="245"/>
    </row>
    <row r="54" spans="1:2">
      <c r="A54" s="245"/>
      <c r="B54" s="245"/>
    </row>
    <row r="55" spans="1:2">
      <c r="A55" s="245"/>
      <c r="B55" s="245"/>
    </row>
    <row r="56" spans="1:2">
      <c r="A56" s="245"/>
      <c r="B56" s="245"/>
    </row>
    <row r="57" spans="1:2">
      <c r="A57" s="245"/>
      <c r="B57" s="245"/>
    </row>
    <row r="58" spans="1:2">
      <c r="A58" s="245"/>
      <c r="B58" s="245"/>
    </row>
    <row r="59" spans="1:2">
      <c r="A59" s="245"/>
      <c r="B59" s="245"/>
    </row>
    <row r="60" spans="1:2">
      <c r="A60" s="245"/>
      <c r="B60" s="245"/>
    </row>
    <row r="61" spans="1:2">
      <c r="A61" s="245"/>
      <c r="B61" s="245"/>
    </row>
    <row r="62" spans="1:2">
      <c r="A62" s="245"/>
      <c r="B62" s="245"/>
    </row>
    <row r="63" spans="1:2">
      <c r="A63" s="245"/>
      <c r="B63" s="245"/>
    </row>
    <row r="64" spans="1:2">
      <c r="A64" s="245"/>
      <c r="B64" s="245"/>
    </row>
    <row r="65" spans="1:2">
      <c r="A65" s="245"/>
      <c r="B65" s="245"/>
    </row>
    <row r="66" spans="1:2">
      <c r="A66" s="245"/>
      <c r="B66"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39"/>
  <sheetViews>
    <sheetView showGridLines="0" zoomScaleNormal="100" zoomScaleSheetLayoutView="100" workbookViewId="0"/>
  </sheetViews>
  <sheetFormatPr defaultRowHeight="12.75"/>
  <cols>
    <col min="1" max="1" width="38" style="247" customWidth="1"/>
    <col min="2" max="3" width="10" style="247" customWidth="1"/>
    <col min="4" max="16384" width="9.140625" style="247"/>
  </cols>
  <sheetData>
    <row r="1" spans="1:7">
      <c r="A1" s="1" t="s">
        <v>740</v>
      </c>
      <c r="B1" s="1"/>
      <c r="C1" s="1"/>
    </row>
    <row r="2" spans="1:7">
      <c r="A2" s="1"/>
      <c r="B2" s="1"/>
      <c r="C2" s="1"/>
    </row>
    <row r="3" spans="1:7" ht="20.25" customHeight="1">
      <c r="A3" s="444"/>
      <c r="B3" s="647" t="s">
        <v>510</v>
      </c>
      <c r="C3" s="647"/>
      <c r="D3" s="647"/>
    </row>
    <row r="4" spans="1:7" ht="18.75" customHeight="1" thickBot="1">
      <c r="A4" s="486" t="s">
        <v>687</v>
      </c>
      <c r="B4" s="514" t="s">
        <v>537</v>
      </c>
      <c r="C4" s="514" t="s">
        <v>538</v>
      </c>
      <c r="D4" s="514" t="s">
        <v>223</v>
      </c>
    </row>
    <row r="5" spans="1:7" s="1" customFormat="1" ht="15.75" customHeight="1" thickTop="1">
      <c r="A5" s="1" t="s">
        <v>539</v>
      </c>
      <c r="B5" s="470">
        <v>2505.3890126268002</v>
      </c>
      <c r="C5" s="470">
        <v>-1309.2066233222999</v>
      </c>
      <c r="D5" s="470">
        <v>1196.1823893045002</v>
      </c>
      <c r="E5" s="247"/>
      <c r="F5" s="247"/>
      <c r="G5" s="350"/>
    </row>
    <row r="6" spans="1:7" s="1" customFormat="1" ht="15.75" customHeight="1">
      <c r="A6" s="1" t="s">
        <v>383</v>
      </c>
      <c r="B6" s="470">
        <v>2184.8722503245504</v>
      </c>
      <c r="C6" s="470">
        <v>-2116.7484061157502</v>
      </c>
      <c r="D6" s="470">
        <v>68.123844208800165</v>
      </c>
      <c r="E6" s="247"/>
      <c r="F6" s="247"/>
      <c r="G6" s="350"/>
    </row>
    <row r="7" spans="1:7" s="1" customFormat="1" ht="15.75" customHeight="1">
      <c r="A7" s="493" t="s">
        <v>540</v>
      </c>
      <c r="B7" s="608">
        <v>5175.6643732323</v>
      </c>
      <c r="C7" s="608">
        <v>-7004.374005052</v>
      </c>
      <c r="D7" s="608">
        <v>-5091.5808133034998</v>
      </c>
      <c r="E7" s="247"/>
      <c r="F7" s="247"/>
      <c r="G7" s="350"/>
    </row>
    <row r="8" spans="1:7" s="1" customFormat="1" ht="15.75" customHeight="1">
      <c r="E8" s="247"/>
      <c r="F8" s="247"/>
      <c r="G8" s="350"/>
    </row>
    <row r="9" spans="1:7" s="1" customFormat="1" ht="15.75" customHeight="1">
      <c r="E9" s="247"/>
      <c r="F9" s="247"/>
      <c r="G9" s="350"/>
    </row>
    <row r="10" spans="1:7" s="1" customFormat="1" ht="20.25" customHeight="1">
      <c r="A10" s="444"/>
      <c r="B10" s="647" t="s">
        <v>16</v>
      </c>
      <c r="C10" s="647"/>
      <c r="D10" s="647"/>
      <c r="E10" s="247"/>
      <c r="F10" s="247"/>
      <c r="G10" s="350"/>
    </row>
    <row r="11" spans="1:7" ht="18.75" customHeight="1" thickBot="1">
      <c r="A11" s="486" t="s">
        <v>687</v>
      </c>
      <c r="B11" s="514" t="s">
        <v>537</v>
      </c>
      <c r="C11" s="514" t="s">
        <v>538</v>
      </c>
      <c r="D11" s="514" t="s">
        <v>223</v>
      </c>
    </row>
    <row r="12" spans="1:7" ht="15.75" customHeight="1" thickTop="1">
      <c r="A12" s="1" t="s">
        <v>539</v>
      </c>
      <c r="B12" s="470">
        <v>2138.3586195100002</v>
      </c>
      <c r="C12" s="35">
        <v>0</v>
      </c>
      <c r="D12" s="470">
        <v>2138.3586195100002</v>
      </c>
    </row>
    <row r="13" spans="1:7" ht="15.75" customHeight="1">
      <c r="A13" s="1" t="s">
        <v>383</v>
      </c>
      <c r="B13" s="470">
        <v>2134.4253930602599</v>
      </c>
      <c r="C13" s="470">
        <v>-2.1586554689156601</v>
      </c>
      <c r="D13" s="470">
        <v>2132.2667375913443</v>
      </c>
    </row>
    <row r="14" spans="1:7" ht="15.75" customHeight="1">
      <c r="A14" s="493" t="s">
        <v>540</v>
      </c>
      <c r="B14" s="608">
        <v>3729.1183509000002</v>
      </c>
      <c r="C14" s="608">
        <v>-59.797880999999997</v>
      </c>
      <c r="D14" s="608">
        <v>3729.1183509000002</v>
      </c>
    </row>
    <row r="15" spans="1:7">
      <c r="A15" s="251"/>
      <c r="B15" s="260"/>
      <c r="C15" s="260"/>
    </row>
    <row r="16" spans="1:7">
      <c r="A16" s="317"/>
      <c r="B16" s="260"/>
      <c r="C16" s="260"/>
    </row>
    <row r="17" spans="1:3">
      <c r="A17" s="317"/>
      <c r="B17" s="260"/>
      <c r="C17" s="260"/>
    </row>
    <row r="18" spans="1:3">
      <c r="A18" s="317"/>
      <c r="B18" s="260"/>
      <c r="C18" s="260"/>
    </row>
    <row r="19" spans="1:3">
      <c r="A19" s="317"/>
      <c r="B19" s="260"/>
      <c r="C19" s="260"/>
    </row>
    <row r="20" spans="1:3">
      <c r="A20" s="317"/>
      <c r="B20" s="260"/>
      <c r="C20" s="260"/>
    </row>
    <row r="21" spans="1:3">
      <c r="A21" s="317"/>
      <c r="B21" s="260"/>
      <c r="C21" s="260"/>
    </row>
    <row r="22" spans="1:3">
      <c r="B22" s="260"/>
      <c r="C22" s="260"/>
    </row>
    <row r="23" spans="1:3">
      <c r="A23" s="251"/>
      <c r="B23" s="259"/>
      <c r="C23" s="259"/>
    </row>
    <row r="24" spans="1:3">
      <c r="A24" s="317"/>
      <c r="B24" s="260"/>
      <c r="C24" s="260"/>
    </row>
    <row r="25" spans="1:3">
      <c r="A25" s="354"/>
      <c r="B25" s="259"/>
      <c r="C25" s="259"/>
    </row>
    <row r="26" spans="1:3">
      <c r="A26" s="251"/>
      <c r="B26" s="259"/>
      <c r="C26" s="259"/>
    </row>
    <row r="27" spans="1:3">
      <c r="A27" s="317"/>
      <c r="B27" s="260"/>
      <c r="C27" s="260"/>
    </row>
    <row r="28" spans="1:3">
      <c r="A28" s="317"/>
      <c r="B28" s="260"/>
      <c r="C28" s="260"/>
    </row>
    <row r="29" spans="1:3">
      <c r="A29" s="317"/>
      <c r="B29" s="260"/>
      <c r="C29" s="260"/>
    </row>
    <row r="30" spans="1:3">
      <c r="A30" s="317"/>
      <c r="B30" s="260"/>
      <c r="C30" s="260"/>
    </row>
    <row r="31" spans="1:3">
      <c r="A31" s="317"/>
      <c r="B31" s="260"/>
      <c r="C31" s="260"/>
    </row>
    <row r="32" spans="1:3">
      <c r="B32" s="259"/>
      <c r="C32" s="259"/>
    </row>
    <row r="33" spans="1:3">
      <c r="A33" s="251"/>
      <c r="B33" s="257"/>
      <c r="C33" s="257"/>
    </row>
    <row r="34" spans="1:3">
      <c r="A34" s="317"/>
      <c r="B34" s="260"/>
      <c r="C34" s="260"/>
    </row>
    <row r="35" spans="1:3">
      <c r="A35" s="317"/>
      <c r="B35" s="260"/>
      <c r="C35" s="260"/>
    </row>
    <row r="36" spans="1:3">
      <c r="A36" s="317"/>
      <c r="B36" s="260"/>
      <c r="C36" s="260"/>
    </row>
    <row r="37" spans="1:3">
      <c r="A37" s="317"/>
      <c r="B37" s="260"/>
      <c r="C37" s="260"/>
    </row>
    <row r="39" spans="1:3">
      <c r="A39" s="317"/>
    </row>
  </sheetData>
  <mergeCells count="2">
    <mergeCell ref="B3:D3"/>
    <mergeCell ref="B10:D10"/>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37"/>
  <sheetViews>
    <sheetView showGridLines="0" zoomScaleNormal="100" zoomScaleSheetLayoutView="100" workbookViewId="0"/>
  </sheetViews>
  <sheetFormatPr defaultRowHeight="12.75"/>
  <cols>
    <col min="1" max="1" width="38" style="247" customWidth="1"/>
    <col min="2" max="2" width="12.28515625" style="247" customWidth="1"/>
    <col min="3" max="3" width="10" style="247" customWidth="1"/>
    <col min="4" max="5" width="9.140625" style="247"/>
    <col min="6" max="6" width="12.7109375" style="247" customWidth="1"/>
    <col min="7" max="7" width="12.140625" style="247" customWidth="1"/>
    <col min="8" max="16384" width="9.140625" style="247"/>
  </cols>
  <sheetData>
    <row r="1" spans="1:10">
      <c r="A1" s="492" t="s">
        <v>541</v>
      </c>
      <c r="B1" s="1"/>
      <c r="C1" s="1"/>
    </row>
    <row r="2" spans="1:10">
      <c r="A2" s="1"/>
      <c r="B2" s="1"/>
      <c r="C2" s="1"/>
    </row>
    <row r="3" spans="1:10" ht="31.5" customHeight="1">
      <c r="A3" s="515" t="s">
        <v>687</v>
      </c>
      <c r="B3" s="516" t="s">
        <v>542</v>
      </c>
      <c r="C3" s="517" t="s">
        <v>86</v>
      </c>
      <c r="D3" s="517" t="s">
        <v>285</v>
      </c>
      <c r="E3" s="516" t="s">
        <v>223</v>
      </c>
      <c r="F3" s="516" t="s">
        <v>548</v>
      </c>
      <c r="G3" s="516" t="s">
        <v>549</v>
      </c>
    </row>
    <row r="4" spans="1:10" s="1" customFormat="1" ht="15.75" customHeight="1">
      <c r="A4" s="478" t="s">
        <v>543</v>
      </c>
      <c r="B4" s="480">
        <v>72</v>
      </c>
      <c r="C4" s="480">
        <v>33.083860999999999</v>
      </c>
      <c r="D4" s="479">
        <v>74.621335000000002</v>
      </c>
      <c r="E4" s="518">
        <v>-41.537474000000003</v>
      </c>
      <c r="F4" s="518">
        <v>8504</v>
      </c>
      <c r="G4" s="610" t="s">
        <v>348</v>
      </c>
      <c r="H4" s="247"/>
      <c r="I4" s="247"/>
      <c r="J4" s="350"/>
    </row>
    <row r="5" spans="1:10" s="1" customFormat="1" ht="15.75" customHeight="1">
      <c r="A5" s="478" t="s">
        <v>544</v>
      </c>
      <c r="B5" s="480">
        <v>49</v>
      </c>
      <c r="C5" s="480">
        <v>451.97748999999999</v>
      </c>
      <c r="D5" s="479">
        <v>265.89277199999998</v>
      </c>
      <c r="E5" s="518">
        <v>186.08471800000001</v>
      </c>
      <c r="F5" s="518">
        <v>33420</v>
      </c>
      <c r="G5" s="610" t="s">
        <v>348</v>
      </c>
      <c r="H5" s="247"/>
      <c r="I5" s="247"/>
      <c r="J5" s="350"/>
    </row>
    <row r="6" spans="1:10" s="1" customFormat="1" ht="15.75" customHeight="1">
      <c r="A6" s="478" t="s">
        <v>545</v>
      </c>
      <c r="B6" s="480">
        <v>18</v>
      </c>
      <c r="C6" s="480">
        <v>42.501683</v>
      </c>
      <c r="D6" s="479">
        <v>28.213920999999999</v>
      </c>
      <c r="E6" s="518">
        <v>14.287762000000001</v>
      </c>
      <c r="F6" s="518">
        <v>3836</v>
      </c>
      <c r="G6" s="610" t="s">
        <v>337</v>
      </c>
      <c r="H6" s="247"/>
      <c r="I6" s="247"/>
      <c r="J6" s="350"/>
    </row>
    <row r="7" spans="1:10" s="1" customFormat="1" ht="15.75" customHeight="1">
      <c r="A7" s="485" t="s">
        <v>546</v>
      </c>
      <c r="B7" s="480">
        <v>312</v>
      </c>
      <c r="C7" s="480">
        <v>178.47119699999999</v>
      </c>
      <c r="D7" s="479">
        <v>1934.4915000000001</v>
      </c>
      <c r="E7" s="518">
        <v>-1756.020303</v>
      </c>
      <c r="F7" s="518">
        <v>13412</v>
      </c>
      <c r="G7" s="610" t="s">
        <v>337</v>
      </c>
      <c r="H7" s="247"/>
      <c r="I7" s="247"/>
      <c r="J7" s="350"/>
    </row>
    <row r="8" spans="1:10" s="1" customFormat="1" ht="15.75" customHeight="1">
      <c r="A8" s="481" t="s">
        <v>547</v>
      </c>
      <c r="B8" s="281">
        <v>21</v>
      </c>
      <c r="C8" s="281">
        <v>0.60023800000000005</v>
      </c>
      <c r="D8" s="482">
        <v>33.649329000000002</v>
      </c>
      <c r="E8" s="520">
        <v>-33.049091000000004</v>
      </c>
      <c r="F8" s="520">
        <v>1247</v>
      </c>
      <c r="G8" s="611" t="s">
        <v>348</v>
      </c>
      <c r="H8" s="247"/>
      <c r="I8" s="247"/>
      <c r="J8" s="350"/>
    </row>
    <row r="9" spans="1:10" s="1" customFormat="1" ht="15.75" customHeight="1">
      <c r="A9" s="483" t="s">
        <v>21</v>
      </c>
      <c r="B9" s="484">
        <v>472</v>
      </c>
      <c r="C9" s="484">
        <v>706.63446899999997</v>
      </c>
      <c r="D9" s="484">
        <v>2336.8688569999999</v>
      </c>
      <c r="E9" s="502">
        <v>-1630.2343880000001</v>
      </c>
      <c r="F9" s="484"/>
      <c r="G9" s="612"/>
      <c r="H9" s="247"/>
      <c r="I9" s="247"/>
      <c r="J9" s="350"/>
    </row>
    <row r="10" spans="1:10">
      <c r="A10" s="485"/>
      <c r="B10" s="479"/>
      <c r="C10" s="479"/>
      <c r="D10" s="492"/>
      <c r="E10" s="1"/>
      <c r="F10" s="1"/>
      <c r="G10" s="1"/>
    </row>
    <row r="11" spans="1:10" ht="31.5" customHeight="1">
      <c r="A11" s="515" t="s">
        <v>332</v>
      </c>
      <c r="B11" s="516" t="s">
        <v>542</v>
      </c>
      <c r="C11" s="517" t="s">
        <v>86</v>
      </c>
      <c r="D11" s="517" t="s">
        <v>285</v>
      </c>
      <c r="E11" s="516" t="s">
        <v>223</v>
      </c>
      <c r="F11" s="516" t="s">
        <v>548</v>
      </c>
      <c r="G11" s="516" t="s">
        <v>549</v>
      </c>
    </row>
    <row r="12" spans="1:10" ht="15.75" customHeight="1">
      <c r="A12" s="478" t="s">
        <v>543</v>
      </c>
      <c r="B12" s="480">
        <v>50</v>
      </c>
      <c r="C12" s="480">
        <v>21</v>
      </c>
      <c r="D12" s="479">
        <v>171</v>
      </c>
      <c r="E12" s="518">
        <v>-150</v>
      </c>
      <c r="F12" s="518">
        <v>6664</v>
      </c>
      <c r="G12" s="519" t="s">
        <v>348</v>
      </c>
    </row>
    <row r="13" spans="1:10" ht="15.75" customHeight="1">
      <c r="A13" s="478" t="s">
        <v>544</v>
      </c>
      <c r="B13" s="480">
        <v>14</v>
      </c>
      <c r="C13" s="480">
        <v>140</v>
      </c>
      <c r="D13" s="479">
        <v>271</v>
      </c>
      <c r="E13" s="518">
        <v>-131</v>
      </c>
      <c r="F13" s="518">
        <v>9539</v>
      </c>
      <c r="G13" s="519" t="s">
        <v>348</v>
      </c>
    </row>
    <row r="14" spans="1:10" ht="15.75" customHeight="1">
      <c r="A14" s="478" t="s">
        <v>545</v>
      </c>
      <c r="B14" s="480">
        <v>17</v>
      </c>
      <c r="C14" s="480">
        <v>40</v>
      </c>
      <c r="D14" s="479">
        <v>34</v>
      </c>
      <c r="E14" s="518">
        <v>6</v>
      </c>
      <c r="F14" s="518">
        <v>4473</v>
      </c>
      <c r="G14" s="519" t="s">
        <v>337</v>
      </c>
    </row>
    <row r="15" spans="1:10" ht="15.75" customHeight="1">
      <c r="A15" s="485" t="s">
        <v>546</v>
      </c>
      <c r="B15" s="480">
        <v>198</v>
      </c>
      <c r="C15" s="480">
        <v>230</v>
      </c>
      <c r="D15" s="479">
        <v>397</v>
      </c>
      <c r="E15" s="518">
        <v>-167</v>
      </c>
      <c r="F15" s="518">
        <v>6576</v>
      </c>
      <c r="G15" s="519" t="s">
        <v>337</v>
      </c>
    </row>
    <row r="16" spans="1:10" ht="15.75" customHeight="1">
      <c r="A16" s="481" t="s">
        <v>547</v>
      </c>
      <c r="B16" s="281">
        <v>20</v>
      </c>
      <c r="C16" s="281">
        <v>478</v>
      </c>
      <c r="D16" s="482">
        <v>31</v>
      </c>
      <c r="E16" s="520">
        <v>447</v>
      </c>
      <c r="F16" s="520">
        <v>2026</v>
      </c>
      <c r="G16" s="521" t="s">
        <v>348</v>
      </c>
    </row>
    <row r="17" spans="1:7" ht="15.75" customHeight="1">
      <c r="A17" s="483" t="s">
        <v>21</v>
      </c>
      <c r="B17" s="484">
        <v>299</v>
      </c>
      <c r="C17" s="484">
        <v>909</v>
      </c>
      <c r="D17" s="484">
        <v>904</v>
      </c>
      <c r="E17" s="484">
        <v>5</v>
      </c>
      <c r="F17" s="484"/>
      <c r="G17" s="523"/>
    </row>
    <row r="18" spans="1:7">
      <c r="A18" s="317"/>
      <c r="B18" s="260"/>
      <c r="C18" s="260"/>
    </row>
    <row r="19" spans="1:7">
      <c r="A19" s="317"/>
      <c r="B19" s="260"/>
      <c r="C19" s="260"/>
    </row>
    <row r="20" spans="1:7">
      <c r="B20" s="260"/>
      <c r="C20" s="260"/>
    </row>
    <row r="21" spans="1:7">
      <c r="A21" s="251"/>
      <c r="B21" s="259"/>
      <c r="C21" s="259"/>
    </row>
    <row r="22" spans="1:7">
      <c r="A22" s="317"/>
      <c r="B22" s="260"/>
      <c r="C22" s="260"/>
    </row>
    <row r="23" spans="1:7">
      <c r="A23" s="354"/>
      <c r="B23" s="259"/>
      <c r="C23" s="259"/>
    </row>
    <row r="24" spans="1:7">
      <c r="A24" s="251"/>
      <c r="B24" s="259"/>
      <c r="C24" s="259"/>
    </row>
    <row r="25" spans="1:7">
      <c r="A25" s="317"/>
      <c r="B25" s="260"/>
      <c r="C25" s="260"/>
    </row>
    <row r="26" spans="1:7">
      <c r="A26" s="317"/>
      <c r="B26" s="260"/>
      <c r="C26" s="260"/>
    </row>
    <row r="27" spans="1:7">
      <c r="A27" s="317"/>
      <c r="B27" s="260"/>
      <c r="C27" s="260"/>
    </row>
    <row r="28" spans="1:7">
      <c r="A28" s="317"/>
      <c r="B28" s="260"/>
      <c r="C28" s="260"/>
    </row>
    <row r="29" spans="1:7">
      <c r="A29" s="317"/>
      <c r="B29" s="260"/>
      <c r="C29" s="260"/>
    </row>
    <row r="30" spans="1:7">
      <c r="B30" s="259"/>
      <c r="C30" s="259"/>
    </row>
    <row r="31" spans="1:7">
      <c r="A31" s="251"/>
      <c r="B31" s="257"/>
      <c r="C31" s="257"/>
    </row>
    <row r="32" spans="1:7">
      <c r="A32" s="317"/>
      <c r="B32" s="260"/>
      <c r="C32" s="260"/>
    </row>
    <row r="33" spans="1:3">
      <c r="A33" s="317"/>
      <c r="B33" s="260"/>
      <c r="C33" s="260"/>
    </row>
    <row r="34" spans="1:3">
      <c r="A34" s="317"/>
      <c r="B34" s="260"/>
      <c r="C34" s="260"/>
    </row>
    <row r="35" spans="1:3">
      <c r="A35" s="317"/>
      <c r="B35" s="260"/>
      <c r="C35" s="260"/>
    </row>
    <row r="37" spans="1:3">
      <c r="A37" s="317"/>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39"/>
  <sheetViews>
    <sheetView showGridLines="0" zoomScaleNormal="100" zoomScaleSheetLayoutView="100" workbookViewId="0"/>
  </sheetViews>
  <sheetFormatPr defaultRowHeight="12.75"/>
  <cols>
    <col min="1" max="1" width="38" style="247" customWidth="1"/>
    <col min="2" max="3" width="10" style="247" customWidth="1"/>
    <col min="4" max="16384" width="9.140625" style="247"/>
  </cols>
  <sheetData>
    <row r="1" spans="1:7">
      <c r="A1" s="522" t="s">
        <v>741</v>
      </c>
      <c r="B1" s="1"/>
      <c r="C1" s="1"/>
    </row>
    <row r="2" spans="1:7">
      <c r="A2" s="1"/>
      <c r="B2" s="1"/>
      <c r="C2" s="1"/>
    </row>
    <row r="3" spans="1:7" ht="24" customHeight="1" thickBot="1">
      <c r="A3" s="497" t="s">
        <v>550</v>
      </c>
      <c r="B3" s="475" t="s">
        <v>551</v>
      </c>
      <c r="C3" s="475" t="s">
        <v>552</v>
      </c>
      <c r="D3" s="475" t="s">
        <v>553</v>
      </c>
    </row>
    <row r="4" spans="1:7" ht="15.75" customHeight="1" thickTop="1">
      <c r="A4" s="1" t="s">
        <v>530</v>
      </c>
      <c r="B4" s="35">
        <v>4544.3061949296698</v>
      </c>
      <c r="C4" s="524">
        <v>3.55944101330623</v>
      </c>
      <c r="D4" s="524">
        <v>-1.6175189847254201</v>
      </c>
    </row>
    <row r="5" spans="1:7" s="1" customFormat="1" ht="15.75" customHeight="1">
      <c r="A5" s="1" t="s">
        <v>529</v>
      </c>
      <c r="B5" s="35">
        <v>5848.6132688518001</v>
      </c>
      <c r="C5" s="524">
        <v>-1.8472079811156901</v>
      </c>
      <c r="D5" s="616">
        <v>1.0803605108682099</v>
      </c>
      <c r="E5" s="247"/>
      <c r="G5" s="350"/>
    </row>
    <row r="6" spans="1:7" s="1" customFormat="1" ht="15.75" customHeight="1">
      <c r="A6" s="1" t="s">
        <v>28</v>
      </c>
      <c r="B6" s="35">
        <v>64225.527853623898</v>
      </c>
      <c r="C6" s="524">
        <v>-0.61300304475615297</v>
      </c>
      <c r="D6" s="524">
        <v>3.9370444125342599</v>
      </c>
      <c r="E6" s="247"/>
      <c r="G6" s="350"/>
    </row>
    <row r="7" spans="1:7" s="1" customFormat="1" ht="15.75" customHeight="1">
      <c r="A7" s="364" t="s">
        <v>21</v>
      </c>
      <c r="B7" s="490">
        <v>74618.447317405371</v>
      </c>
      <c r="C7" s="525">
        <v>-0.45563611424597378</v>
      </c>
      <c r="D7" s="525">
        <v>3.3998859386770497</v>
      </c>
      <c r="E7" s="247"/>
      <c r="G7" s="350"/>
    </row>
    <row r="8" spans="1:7" s="1" customFormat="1" ht="15.75" customHeight="1">
      <c r="E8" s="247"/>
      <c r="F8" s="247"/>
      <c r="G8" s="350"/>
    </row>
    <row r="9" spans="1:7" s="1" customFormat="1" ht="24" customHeight="1" thickBot="1">
      <c r="A9" s="497" t="s">
        <v>554</v>
      </c>
      <c r="B9" s="475" t="s">
        <v>551</v>
      </c>
      <c r="C9" s="475" t="s">
        <v>552</v>
      </c>
      <c r="D9" s="475" t="s">
        <v>553</v>
      </c>
      <c r="E9" s="247"/>
      <c r="F9" s="247"/>
      <c r="G9" s="350"/>
    </row>
    <row r="10" spans="1:7" s="1" customFormat="1" ht="15.75" customHeight="1" thickTop="1">
      <c r="A10" s="1" t="s">
        <v>530</v>
      </c>
      <c r="B10" s="35">
        <v>4544.3061949296698</v>
      </c>
      <c r="C10" s="524">
        <v>3.55944101330623</v>
      </c>
      <c r="D10" s="524">
        <v>-1.6175189847254201</v>
      </c>
      <c r="E10" s="247"/>
      <c r="G10" s="350"/>
    </row>
    <row r="11" spans="1:7" ht="15.75" customHeight="1">
      <c r="A11" s="1" t="s">
        <v>529</v>
      </c>
      <c r="B11" s="35">
        <v>5848.6132688518001</v>
      </c>
      <c r="C11" s="524">
        <v>-1.8472079811156901</v>
      </c>
      <c r="D11" s="524">
        <v>1.0803605108682099</v>
      </c>
    </row>
    <row r="12" spans="1:7" ht="15.75" customHeight="1">
      <c r="A12" s="1" t="s">
        <v>28</v>
      </c>
      <c r="B12" s="35">
        <v>64225.527853623898</v>
      </c>
      <c r="C12" s="524">
        <v>-0.61300304475615297</v>
      </c>
      <c r="D12" s="524">
        <v>3.9370444125342599</v>
      </c>
    </row>
    <row r="13" spans="1:7" ht="15.75" customHeight="1">
      <c r="A13" s="364" t="s">
        <v>21</v>
      </c>
      <c r="B13" s="490">
        <v>74618.447317405371</v>
      </c>
      <c r="C13" s="525">
        <v>-0.45563611424597378</v>
      </c>
      <c r="D13" s="525">
        <v>3.3998859386770497</v>
      </c>
    </row>
    <row r="14" spans="1:7">
      <c r="B14" s="260"/>
      <c r="C14" s="260"/>
    </row>
    <row r="15" spans="1:7">
      <c r="A15" s="251"/>
      <c r="B15" s="260"/>
      <c r="C15" s="260"/>
    </row>
    <row r="16" spans="1:7">
      <c r="A16" s="317"/>
      <c r="B16" s="260"/>
      <c r="C16" s="260"/>
    </row>
    <row r="17" spans="1:3">
      <c r="A17" s="317"/>
      <c r="B17" s="260"/>
      <c r="C17" s="260"/>
    </row>
    <row r="18" spans="1:3">
      <c r="A18" s="317"/>
      <c r="B18" s="260"/>
      <c r="C18" s="260"/>
    </row>
    <row r="19" spans="1:3">
      <c r="A19" s="317"/>
      <c r="B19" s="260"/>
      <c r="C19" s="260"/>
    </row>
    <row r="20" spans="1:3">
      <c r="A20" s="317"/>
      <c r="B20" s="260"/>
      <c r="C20" s="260"/>
    </row>
    <row r="21" spans="1:3">
      <c r="A21" s="317"/>
      <c r="B21" s="260"/>
      <c r="C21" s="260"/>
    </row>
    <row r="22" spans="1:3">
      <c r="B22" s="260"/>
      <c r="C22" s="260"/>
    </row>
    <row r="23" spans="1:3">
      <c r="A23" s="251"/>
      <c r="B23" s="259"/>
      <c r="C23" s="259"/>
    </row>
    <row r="24" spans="1:3">
      <c r="A24" s="317"/>
      <c r="B24" s="260"/>
      <c r="C24" s="260"/>
    </row>
    <row r="25" spans="1:3">
      <c r="A25" s="354"/>
      <c r="B25" s="259"/>
      <c r="C25" s="259"/>
    </row>
    <row r="26" spans="1:3">
      <c r="A26" s="251"/>
      <c r="B26" s="259"/>
      <c r="C26" s="259"/>
    </row>
    <row r="27" spans="1:3">
      <c r="A27" s="317"/>
      <c r="B27" s="260"/>
      <c r="C27" s="260"/>
    </row>
    <row r="28" spans="1:3">
      <c r="A28" s="317"/>
      <c r="B28" s="260"/>
      <c r="C28" s="260"/>
    </row>
    <row r="29" spans="1:3">
      <c r="A29" s="317"/>
      <c r="B29" s="260"/>
      <c r="C29" s="260"/>
    </row>
    <row r="30" spans="1:3">
      <c r="A30" s="317"/>
      <c r="B30" s="260"/>
      <c r="C30" s="260"/>
    </row>
    <row r="31" spans="1:3">
      <c r="A31" s="317"/>
      <c r="B31" s="260"/>
      <c r="C31" s="260"/>
    </row>
    <row r="32" spans="1:3">
      <c r="B32" s="259"/>
      <c r="C32" s="259"/>
    </row>
    <row r="33" spans="1:3">
      <c r="A33" s="251"/>
      <c r="B33" s="257"/>
      <c r="C33" s="257"/>
    </row>
    <row r="34" spans="1:3">
      <c r="A34" s="317"/>
      <c r="B34" s="260"/>
      <c r="C34" s="260"/>
    </row>
    <row r="35" spans="1:3">
      <c r="A35" s="317"/>
      <c r="B35" s="260"/>
      <c r="C35" s="260"/>
    </row>
    <row r="36" spans="1:3">
      <c r="A36" s="317"/>
      <c r="B36" s="260"/>
      <c r="C36" s="260"/>
    </row>
    <row r="37" spans="1:3">
      <c r="A37" s="317"/>
      <c r="B37" s="260"/>
      <c r="C37" s="260"/>
    </row>
    <row r="39" spans="1:3">
      <c r="A39" s="317"/>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E36"/>
  <sheetViews>
    <sheetView showGridLines="0" zoomScaleNormal="100" zoomScaleSheetLayoutView="100" workbookViewId="0"/>
  </sheetViews>
  <sheetFormatPr defaultRowHeight="12.75"/>
  <cols>
    <col min="1" max="1" width="38" style="247" customWidth="1"/>
    <col min="2" max="2" width="17.7109375" style="247" customWidth="1"/>
    <col min="3" max="16384" width="9.140625" style="247"/>
  </cols>
  <sheetData>
    <row r="1" spans="1:5">
      <c r="A1" s="522" t="s">
        <v>705</v>
      </c>
      <c r="B1" s="1"/>
    </row>
    <row r="2" spans="1:5">
      <c r="A2" s="1"/>
      <c r="B2" s="1"/>
    </row>
    <row r="3" spans="1:5" ht="24" customHeight="1" thickBot="1">
      <c r="A3" s="497" t="s">
        <v>687</v>
      </c>
      <c r="B3" s="475" t="s">
        <v>485</v>
      </c>
    </row>
    <row r="4" spans="1:5" ht="15.75" customHeight="1" thickTop="1">
      <c r="A4" s="1" t="s">
        <v>706</v>
      </c>
      <c r="B4" s="35">
        <v>152</v>
      </c>
    </row>
    <row r="5" spans="1:5" s="1" customFormat="1" ht="15.75" customHeight="1">
      <c r="A5" s="1" t="s">
        <v>707</v>
      </c>
      <c r="B5" s="35">
        <v>51</v>
      </c>
      <c r="C5" s="247"/>
      <c r="E5" s="350"/>
    </row>
    <row r="6" spans="1:5" s="1" customFormat="1" ht="15.75" customHeight="1">
      <c r="A6" s="1" t="s">
        <v>510</v>
      </c>
      <c r="B6" s="35">
        <v>66</v>
      </c>
      <c r="C6" s="247"/>
      <c r="E6" s="350"/>
    </row>
    <row r="7" spans="1:5" s="1" customFormat="1" ht="15.75" customHeight="1">
      <c r="A7" s="1" t="s">
        <v>708</v>
      </c>
      <c r="B7" s="35">
        <v>139</v>
      </c>
      <c r="C7" s="247"/>
      <c r="E7" s="350"/>
    </row>
    <row r="8" spans="1:5" s="1" customFormat="1" ht="15.75" customHeight="1">
      <c r="A8" s="1" t="s">
        <v>709</v>
      </c>
      <c r="B8" s="35">
        <v>-200</v>
      </c>
      <c r="C8" s="247"/>
      <c r="E8" s="350"/>
    </row>
    <row r="9" spans="1:5" s="1" customFormat="1" ht="15.75" customHeight="1">
      <c r="A9" s="364" t="s">
        <v>710</v>
      </c>
      <c r="B9" s="490">
        <v>207</v>
      </c>
      <c r="C9" s="247"/>
      <c r="E9" s="350"/>
    </row>
    <row r="10" spans="1:5" s="1" customFormat="1" ht="15.75" customHeight="1">
      <c r="C10" s="247"/>
      <c r="D10" s="247"/>
      <c r="E10" s="350"/>
    </row>
    <row r="11" spans="1:5">
      <c r="B11" s="260"/>
    </row>
    <row r="12" spans="1:5">
      <c r="A12" s="251"/>
      <c r="B12" s="260"/>
    </row>
    <row r="13" spans="1:5">
      <c r="A13" s="317"/>
      <c r="B13" s="260"/>
    </row>
    <row r="14" spans="1:5">
      <c r="A14" s="317"/>
      <c r="B14" s="260"/>
    </row>
    <row r="15" spans="1:5">
      <c r="A15" s="317"/>
      <c r="B15" s="260"/>
    </row>
    <row r="16" spans="1:5">
      <c r="A16" s="317"/>
      <c r="B16" s="260"/>
    </row>
    <row r="17" spans="1:2">
      <c r="A17" s="317"/>
      <c r="B17" s="260"/>
    </row>
    <row r="18" spans="1:2">
      <c r="A18" s="317"/>
      <c r="B18" s="260"/>
    </row>
    <row r="19" spans="1:2">
      <c r="B19" s="260"/>
    </row>
    <row r="20" spans="1:2">
      <c r="A20" s="251"/>
      <c r="B20" s="259"/>
    </row>
    <row r="21" spans="1:2">
      <c r="A21" s="317"/>
      <c r="B21" s="260"/>
    </row>
    <row r="22" spans="1:2">
      <c r="A22" s="354"/>
      <c r="B22" s="259"/>
    </row>
    <row r="23" spans="1:2">
      <c r="A23" s="251"/>
      <c r="B23" s="259"/>
    </row>
    <row r="24" spans="1:2">
      <c r="A24" s="317"/>
      <c r="B24" s="260"/>
    </row>
    <row r="25" spans="1:2">
      <c r="A25" s="317"/>
      <c r="B25" s="260"/>
    </row>
    <row r="26" spans="1:2">
      <c r="A26" s="317"/>
      <c r="B26" s="260"/>
    </row>
    <row r="27" spans="1:2">
      <c r="A27" s="317"/>
      <c r="B27" s="260"/>
    </row>
    <row r="28" spans="1:2">
      <c r="A28" s="317"/>
      <c r="B28" s="260"/>
    </row>
    <row r="29" spans="1:2">
      <c r="B29" s="259"/>
    </row>
    <row r="30" spans="1:2">
      <c r="A30" s="251"/>
      <c r="B30" s="257"/>
    </row>
    <row r="31" spans="1:2">
      <c r="A31" s="317"/>
      <c r="B31" s="260"/>
    </row>
    <row r="32" spans="1:2">
      <c r="A32" s="317"/>
      <c r="B32" s="260"/>
    </row>
    <row r="33" spans="1:2">
      <c r="A33" s="317"/>
      <c r="B33" s="260"/>
    </row>
    <row r="34" spans="1:2">
      <c r="A34" s="317"/>
      <c r="B34" s="260"/>
    </row>
    <row r="36" spans="1:2">
      <c r="A36" s="317"/>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28"/>
  <sheetViews>
    <sheetView showGridLines="0" zoomScaleNormal="100" zoomScaleSheetLayoutView="100" workbookViewId="0"/>
  </sheetViews>
  <sheetFormatPr defaultRowHeight="12.75"/>
  <cols>
    <col min="1" max="1" width="47.28515625" style="247" bestFit="1" customWidth="1"/>
    <col min="2" max="6" width="10" style="247" customWidth="1"/>
    <col min="7" max="16384" width="9.140625" style="247"/>
  </cols>
  <sheetData>
    <row r="1" spans="1:7">
      <c r="A1" s="1" t="s">
        <v>711</v>
      </c>
      <c r="B1" s="1"/>
      <c r="D1" s="1"/>
    </row>
    <row r="2" spans="1:7">
      <c r="A2" s="1"/>
      <c r="B2" s="1"/>
      <c r="D2" s="1"/>
    </row>
    <row r="3" spans="1:7" ht="24" customHeight="1" thickBot="1">
      <c r="A3" s="474" t="s">
        <v>742</v>
      </c>
      <c r="B3" s="475" t="s">
        <v>304</v>
      </c>
      <c r="C3" s="475" t="s">
        <v>481</v>
      </c>
      <c r="D3" s="475" t="s">
        <v>479</v>
      </c>
      <c r="E3" s="475" t="s">
        <v>12</v>
      </c>
      <c r="F3" s="475" t="s">
        <v>21</v>
      </c>
    </row>
    <row r="4" spans="1:7" ht="15.75" customHeight="1" thickTop="1">
      <c r="A4" s="1" t="s">
        <v>712</v>
      </c>
      <c r="B4" s="614">
        <v>46521</v>
      </c>
      <c r="C4" s="614">
        <v>349</v>
      </c>
      <c r="D4" s="614">
        <v>531</v>
      </c>
      <c r="E4" s="614">
        <v>759</v>
      </c>
      <c r="F4" s="614">
        <v>48160</v>
      </c>
    </row>
    <row r="5" spans="1:7" s="1" customFormat="1" ht="15.75" customHeight="1">
      <c r="A5" s="1" t="s">
        <v>713</v>
      </c>
      <c r="B5" s="614">
        <v>3768</v>
      </c>
      <c r="C5" s="614">
        <v>16741</v>
      </c>
      <c r="D5" s="614">
        <v>20824</v>
      </c>
      <c r="E5" s="614">
        <v>20316</v>
      </c>
      <c r="F5" s="614">
        <v>61649</v>
      </c>
      <c r="G5" s="350"/>
    </row>
    <row r="6" spans="1:7" s="1" customFormat="1" ht="15.75" customHeight="1">
      <c r="A6" s="1" t="s">
        <v>714</v>
      </c>
      <c r="B6" s="614">
        <v>22614</v>
      </c>
      <c r="C6" s="35">
        <v>0</v>
      </c>
      <c r="D6" s="35">
        <v>0</v>
      </c>
      <c r="E6" s="35">
        <v>0</v>
      </c>
      <c r="F6" s="614">
        <v>22614</v>
      </c>
      <c r="G6" s="350"/>
    </row>
    <row r="7" spans="1:7" s="1" customFormat="1" ht="15.75" customHeight="1">
      <c r="A7" s="1" t="s">
        <v>715</v>
      </c>
      <c r="B7" s="35">
        <v>0</v>
      </c>
      <c r="C7" s="35">
        <v>10658</v>
      </c>
      <c r="D7" s="35">
        <v>8700</v>
      </c>
      <c r="E7" s="614">
        <v>3984</v>
      </c>
      <c r="F7" s="614">
        <v>23342</v>
      </c>
      <c r="G7" s="350"/>
    </row>
    <row r="8" spans="1:7" s="1" customFormat="1" ht="15.75" customHeight="1">
      <c r="A8" s="1" t="s">
        <v>564</v>
      </c>
      <c r="B8" s="614">
        <v>29513</v>
      </c>
      <c r="C8" s="35">
        <v>0</v>
      </c>
      <c r="D8" s="35">
        <v>0</v>
      </c>
      <c r="E8" s="35">
        <v>0</v>
      </c>
      <c r="F8" s="614">
        <v>29513</v>
      </c>
      <c r="G8" s="350"/>
    </row>
    <row r="9" spans="1:7" s="1" customFormat="1" ht="15.75" customHeight="1">
      <c r="A9" s="493" t="s">
        <v>716</v>
      </c>
      <c r="B9" s="35">
        <v>0</v>
      </c>
      <c r="C9" s="35">
        <v>0</v>
      </c>
      <c r="D9" s="615">
        <v>2122</v>
      </c>
      <c r="E9" s="615">
        <v>4783</v>
      </c>
      <c r="F9" s="615">
        <v>6905</v>
      </c>
      <c r="G9" s="350"/>
    </row>
    <row r="10" spans="1:7" s="1" customFormat="1" ht="15.75" customHeight="1">
      <c r="A10" s="364" t="s">
        <v>717</v>
      </c>
      <c r="B10" s="361">
        <v>102416</v>
      </c>
      <c r="C10" s="361">
        <v>27748</v>
      </c>
      <c r="D10" s="361">
        <v>32177</v>
      </c>
      <c r="E10" s="361">
        <v>29842</v>
      </c>
      <c r="F10" s="361">
        <v>192183</v>
      </c>
      <c r="G10" s="350"/>
    </row>
    <row r="11" spans="1:7">
      <c r="B11" s="260"/>
      <c r="D11" s="260"/>
    </row>
    <row r="12" spans="1:7">
      <c r="A12" s="251"/>
      <c r="B12" s="259"/>
      <c r="D12" s="259"/>
    </row>
    <row r="13" spans="1:7">
      <c r="A13" s="317"/>
      <c r="B13" s="260"/>
      <c r="D13" s="260"/>
    </row>
    <row r="14" spans="1:7">
      <c r="A14" s="354"/>
      <c r="B14" s="259"/>
      <c r="D14" s="259"/>
    </row>
    <row r="15" spans="1:7">
      <c r="A15" s="251"/>
      <c r="B15" s="259"/>
      <c r="D15" s="259"/>
    </row>
    <row r="16" spans="1:7">
      <c r="A16" s="317"/>
      <c r="B16" s="260"/>
      <c r="D16" s="260"/>
    </row>
    <row r="17" spans="1:4">
      <c r="A17" s="317"/>
      <c r="B17" s="260"/>
      <c r="D17" s="260"/>
    </row>
    <row r="18" spans="1:4">
      <c r="A18" s="317"/>
      <c r="B18" s="260"/>
      <c r="D18" s="260"/>
    </row>
    <row r="19" spans="1:4">
      <c r="A19" s="317"/>
      <c r="B19" s="260"/>
      <c r="D19" s="260"/>
    </row>
    <row r="20" spans="1:4">
      <c r="A20" s="317"/>
      <c r="B20" s="260"/>
      <c r="D20" s="260"/>
    </row>
    <row r="21" spans="1:4">
      <c r="B21" s="259"/>
      <c r="D21" s="259"/>
    </row>
    <row r="22" spans="1:4">
      <c r="A22" s="251"/>
      <c r="B22" s="257"/>
      <c r="D22" s="257"/>
    </row>
    <row r="23" spans="1:4">
      <c r="A23" s="317"/>
      <c r="B23" s="260"/>
      <c r="D23" s="260"/>
    </row>
    <row r="24" spans="1:4">
      <c r="A24" s="317"/>
      <c r="B24" s="260"/>
      <c r="D24" s="260"/>
    </row>
    <row r="25" spans="1:4">
      <c r="A25" s="317"/>
      <c r="B25" s="260"/>
      <c r="D25" s="260"/>
    </row>
    <row r="26" spans="1:4">
      <c r="A26" s="317"/>
      <c r="B26" s="260"/>
      <c r="D26" s="260"/>
    </row>
    <row r="28" spans="1:4">
      <c r="A28" s="317"/>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39"/>
  <sheetViews>
    <sheetView showGridLines="0" zoomScaleNormal="100" zoomScaleSheetLayoutView="100" workbookViewId="0"/>
  </sheetViews>
  <sheetFormatPr defaultRowHeight="12.75"/>
  <cols>
    <col min="1" max="1" width="41.85546875" style="247" customWidth="1"/>
    <col min="2" max="3" width="10" style="247" customWidth="1"/>
    <col min="4" max="16384" width="9.140625" style="247"/>
  </cols>
  <sheetData>
    <row r="1" spans="1:6">
      <c r="A1" s="1" t="s">
        <v>571</v>
      </c>
      <c r="B1" s="1"/>
    </row>
    <row r="2" spans="1:6">
      <c r="A2" s="1"/>
      <c r="B2" s="1"/>
    </row>
    <row r="3" spans="1:6" ht="24" customHeight="1" thickBot="1">
      <c r="A3" s="474" t="s">
        <v>687</v>
      </c>
      <c r="B3" s="475" t="s">
        <v>28</v>
      </c>
      <c r="C3" s="475" t="s">
        <v>21</v>
      </c>
    </row>
    <row r="4" spans="1:6" ht="15.75" customHeight="1" thickTop="1">
      <c r="A4" s="469" t="s">
        <v>555</v>
      </c>
      <c r="B4" s="480">
        <v>49905</v>
      </c>
      <c r="C4" s="480">
        <v>49905</v>
      </c>
    </row>
    <row r="5" spans="1:6" s="1" customFormat="1" ht="15.75" customHeight="1">
      <c r="A5" s="469" t="s">
        <v>556</v>
      </c>
      <c r="B5" s="480">
        <v>37433</v>
      </c>
      <c r="C5" s="480">
        <v>50394</v>
      </c>
      <c r="D5" s="247"/>
      <c r="E5" s="247"/>
      <c r="F5" s="350"/>
    </row>
    <row r="6" spans="1:6" s="1" customFormat="1" ht="15.75" customHeight="1">
      <c r="A6" s="526" t="s">
        <v>557</v>
      </c>
      <c r="B6" s="484">
        <v>87338</v>
      </c>
      <c r="C6" s="484">
        <v>100299</v>
      </c>
      <c r="D6" s="247"/>
      <c r="E6" s="247"/>
      <c r="F6" s="350"/>
    </row>
    <row r="7" spans="1:6" s="1" customFormat="1" ht="15.75" customHeight="1">
      <c r="A7" s="469" t="s">
        <v>558</v>
      </c>
      <c r="B7" s="480">
        <v>21640</v>
      </c>
      <c r="C7" s="480">
        <v>143915</v>
      </c>
      <c r="D7" s="247"/>
      <c r="E7" s="247"/>
      <c r="F7" s="350"/>
    </row>
    <row r="8" spans="1:6" s="1" customFormat="1" ht="15.75" customHeight="1">
      <c r="A8" s="469" t="s">
        <v>559</v>
      </c>
      <c r="B8" s="480">
        <v>34871</v>
      </c>
      <c r="C8" s="480">
        <v>52669</v>
      </c>
      <c r="D8" s="247"/>
      <c r="E8" s="247"/>
      <c r="F8" s="350"/>
    </row>
    <row r="9" spans="1:6" s="1" customFormat="1" ht="15.75" customHeight="1">
      <c r="A9" s="526" t="s">
        <v>560</v>
      </c>
      <c r="B9" s="484">
        <v>56511</v>
      </c>
      <c r="C9" s="484">
        <v>196584</v>
      </c>
      <c r="D9" s="247"/>
      <c r="E9" s="247"/>
      <c r="F9" s="350"/>
    </row>
    <row r="10" spans="1:6" s="1" customFormat="1" ht="15.75" customHeight="1">
      <c r="A10" s="527" t="s">
        <v>561</v>
      </c>
      <c r="B10" s="528">
        <v>14128</v>
      </c>
      <c r="C10" s="528">
        <v>96286</v>
      </c>
      <c r="D10" s="247"/>
      <c r="E10" s="247"/>
      <c r="F10" s="350"/>
    </row>
    <row r="11" spans="1:6" ht="15.75" customHeight="1">
      <c r="A11" s="469" t="s">
        <v>562</v>
      </c>
      <c r="B11" s="480">
        <v>1639</v>
      </c>
      <c r="C11" s="480">
        <v>11082</v>
      </c>
    </row>
    <row r="12" spans="1:6" ht="15.75" customHeight="1">
      <c r="A12" s="469" t="s">
        <v>563</v>
      </c>
      <c r="B12" s="480">
        <v>18202</v>
      </c>
      <c r="C12" s="480">
        <v>83033</v>
      </c>
    </row>
    <row r="13" spans="1:6" ht="15.75" customHeight="1">
      <c r="A13" s="469" t="s">
        <v>564</v>
      </c>
      <c r="B13" s="480">
        <v>0</v>
      </c>
      <c r="C13" s="480">
        <v>29513</v>
      </c>
    </row>
    <row r="14" spans="1:6" ht="15.75" customHeight="1">
      <c r="A14" s="526" t="s">
        <v>565</v>
      </c>
      <c r="B14" s="484">
        <v>24981</v>
      </c>
      <c r="C14" s="484">
        <v>123628</v>
      </c>
    </row>
    <row r="15" spans="1:6" ht="15.75" customHeight="1">
      <c r="A15" s="526" t="s">
        <v>566</v>
      </c>
      <c r="B15" s="484">
        <v>5869</v>
      </c>
      <c r="C15" s="484">
        <v>5869</v>
      </c>
    </row>
    <row r="16" spans="1:6" ht="15.75" customHeight="1">
      <c r="A16" s="527" t="s">
        <v>567</v>
      </c>
      <c r="B16" s="528">
        <v>30850</v>
      </c>
      <c r="C16" s="528">
        <v>129497</v>
      </c>
    </row>
    <row r="17" spans="1:3" ht="15.75" customHeight="1">
      <c r="A17" s="529" t="s">
        <v>568</v>
      </c>
      <c r="B17" s="530">
        <v>2.1836496481715688</v>
      </c>
      <c r="C17" s="530">
        <v>1.344928374322893</v>
      </c>
    </row>
    <row r="18" spans="1:3" ht="18" customHeight="1">
      <c r="A18" s="1"/>
      <c r="B18" s="1"/>
      <c r="C18" s="1"/>
    </row>
    <row r="19" spans="1:3" ht="15" customHeight="1">
      <c r="A19" s="531" t="s">
        <v>569</v>
      </c>
      <c r="B19" s="1"/>
      <c r="C19" s="1"/>
    </row>
    <row r="20" spans="1:3" ht="15" customHeight="1">
      <c r="A20" s="531" t="s">
        <v>570</v>
      </c>
      <c r="B20" s="1"/>
      <c r="C20" s="1"/>
    </row>
    <row r="21" spans="1:3">
      <c r="A21" s="317"/>
      <c r="B21" s="260"/>
    </row>
    <row r="22" spans="1:3">
      <c r="B22" s="260"/>
    </row>
    <row r="23" spans="1:3">
      <c r="A23" s="251"/>
      <c r="B23" s="259"/>
    </row>
    <row r="24" spans="1:3">
      <c r="A24" s="317"/>
      <c r="B24" s="260"/>
    </row>
    <row r="25" spans="1:3">
      <c r="A25" s="354"/>
      <c r="B25" s="259"/>
    </row>
    <row r="26" spans="1:3">
      <c r="A26" s="251"/>
      <c r="B26" s="259"/>
    </row>
    <row r="27" spans="1:3">
      <c r="A27" s="317"/>
      <c r="B27" s="260"/>
    </row>
    <row r="28" spans="1:3">
      <c r="A28" s="317"/>
      <c r="B28" s="260"/>
    </row>
    <row r="29" spans="1:3">
      <c r="A29" s="317"/>
      <c r="B29" s="260"/>
    </row>
    <row r="30" spans="1:3">
      <c r="A30" s="317"/>
      <c r="B30" s="260"/>
    </row>
    <row r="31" spans="1:3">
      <c r="A31" s="317"/>
      <c r="B31" s="260"/>
    </row>
    <row r="32" spans="1:3">
      <c r="B32" s="259"/>
    </row>
    <row r="33" spans="1:2">
      <c r="A33" s="251"/>
      <c r="B33" s="257"/>
    </row>
    <row r="34" spans="1:2">
      <c r="A34" s="317"/>
      <c r="B34" s="260"/>
    </row>
    <row r="35" spans="1:2">
      <c r="A35" s="317"/>
      <c r="B35" s="260"/>
    </row>
    <row r="36" spans="1:2">
      <c r="A36" s="317"/>
      <c r="B36" s="260"/>
    </row>
    <row r="37" spans="1:2">
      <c r="A37" s="317"/>
      <c r="B37" s="260"/>
    </row>
    <row r="39" spans="1:2">
      <c r="A39" s="317"/>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79"/>
  <sheetViews>
    <sheetView showGridLines="0" zoomScaleNormal="100" zoomScaleSheetLayoutView="100" workbookViewId="0"/>
  </sheetViews>
  <sheetFormatPr defaultRowHeight="15"/>
  <cols>
    <col min="1" max="1" width="53.28515625" style="250" bestFit="1" customWidth="1"/>
    <col min="2" max="3" width="10" style="250" customWidth="1"/>
    <col min="4" max="16384" width="9.140625" style="250"/>
  </cols>
  <sheetData>
    <row r="1" spans="1:11" s="247" customFormat="1" ht="12.75">
      <c r="A1" s="277" t="s">
        <v>320</v>
      </c>
    </row>
    <row r="3" spans="1:11" s="247" customFormat="1" ht="24" customHeight="1" thickBot="1">
      <c r="A3" s="248" t="s">
        <v>321</v>
      </c>
      <c r="B3" s="249">
        <v>2015</v>
      </c>
      <c r="C3" s="249">
        <v>2014</v>
      </c>
    </row>
    <row r="4" spans="1:11" customFormat="1" ht="15.75" customHeight="1" thickTop="1">
      <c r="A4" s="97" t="s">
        <v>322</v>
      </c>
      <c r="B4" s="282">
        <v>201895</v>
      </c>
      <c r="C4" s="282">
        <v>162212</v>
      </c>
      <c r="D4" s="250"/>
      <c r="E4" s="250"/>
      <c r="F4" s="279"/>
    </row>
    <row r="5" spans="1:11" customFormat="1" ht="15.75" customHeight="1">
      <c r="A5" s="268" t="s">
        <v>688</v>
      </c>
      <c r="B5" s="283">
        <v>-9108</v>
      </c>
      <c r="C5" s="283">
        <v>-1385</v>
      </c>
      <c r="D5" s="250"/>
      <c r="E5" s="250"/>
      <c r="F5" s="279"/>
    </row>
    <row r="6" spans="1:11" customFormat="1" ht="15.75" customHeight="1">
      <c r="A6" s="268" t="s">
        <v>13</v>
      </c>
      <c r="B6" s="283">
        <v>-9285</v>
      </c>
      <c r="C6" s="283">
        <v>-9596</v>
      </c>
      <c r="D6" s="250"/>
      <c r="E6" s="250"/>
      <c r="F6" s="279"/>
    </row>
    <row r="7" spans="1:11" customFormat="1" ht="15.75" customHeight="1">
      <c r="A7" s="284" t="s">
        <v>93</v>
      </c>
      <c r="B7" s="283">
        <v>-204.9</v>
      </c>
      <c r="C7" s="283">
        <v>-655</v>
      </c>
      <c r="D7" s="250"/>
      <c r="E7" s="250"/>
      <c r="F7" s="279"/>
    </row>
    <row r="8" spans="1:11" customFormat="1" ht="15.75" customHeight="1">
      <c r="A8" s="280" t="s">
        <v>283</v>
      </c>
      <c r="B8" s="285">
        <v>-3151</v>
      </c>
      <c r="C8" s="285">
        <v>-111</v>
      </c>
      <c r="D8" s="250"/>
      <c r="E8" s="250"/>
      <c r="F8" s="279"/>
    </row>
    <row r="9" spans="1:11" customFormat="1" ht="15.75" customHeight="1">
      <c r="A9" s="97" t="s">
        <v>689</v>
      </c>
      <c r="B9" s="282">
        <v>180146</v>
      </c>
      <c r="C9" s="282">
        <f>+C4+C5+C6+C7+C8</f>
        <v>150465</v>
      </c>
      <c r="D9" s="250"/>
      <c r="E9" s="250"/>
      <c r="F9" s="279"/>
    </row>
    <row r="10" spans="1:11" customFormat="1" ht="15.75" customHeight="1">
      <c r="A10" s="284" t="s">
        <v>690</v>
      </c>
      <c r="B10" s="278">
        <v>9108</v>
      </c>
      <c r="C10" s="278">
        <v>1385</v>
      </c>
      <c r="D10" s="250"/>
      <c r="E10" s="250"/>
      <c r="F10" s="279"/>
    </row>
    <row r="11" spans="1:11" customFormat="1" ht="15.75" customHeight="1">
      <c r="A11" s="97" t="s">
        <v>691</v>
      </c>
      <c r="B11" s="282">
        <v>189254</v>
      </c>
      <c r="C11" s="282">
        <f>+C9+C10</f>
        <v>151850</v>
      </c>
      <c r="D11" s="250"/>
      <c r="E11" s="250"/>
      <c r="F11" s="279"/>
      <c r="G11" s="286"/>
      <c r="K11" s="142"/>
    </row>
    <row r="12" spans="1:11" customFormat="1" ht="15.75" customHeight="1">
      <c r="A12" s="284" t="s">
        <v>284</v>
      </c>
      <c r="B12" s="278">
        <v>10365</v>
      </c>
      <c r="C12" s="278">
        <v>31639</v>
      </c>
      <c r="D12" s="250"/>
      <c r="E12" s="250"/>
      <c r="F12" s="279"/>
      <c r="K12" s="142"/>
    </row>
    <row r="13" spans="1:11" customFormat="1" ht="15.75" customHeight="1">
      <c r="A13" s="280" t="str">
        <f>+A8</f>
        <v>Other statutory deductions</v>
      </c>
      <c r="B13" s="285">
        <v>-3890</v>
      </c>
      <c r="C13" s="285">
        <v>-101</v>
      </c>
      <c r="D13" s="250"/>
      <c r="E13" s="250"/>
      <c r="F13" s="279"/>
    </row>
    <row r="14" spans="1:11" customFormat="1" ht="15.75" customHeight="1">
      <c r="A14" s="97" t="s">
        <v>324</v>
      </c>
      <c r="B14" s="282">
        <v>6475</v>
      </c>
      <c r="C14" s="282">
        <f>+C12+C13</f>
        <v>31538</v>
      </c>
      <c r="D14" s="250"/>
      <c r="E14" s="250"/>
      <c r="F14" s="279"/>
    </row>
    <row r="15" spans="1:11" customFormat="1" ht="15.75" customHeight="1">
      <c r="A15" s="287" t="s">
        <v>276</v>
      </c>
      <c r="B15" s="288">
        <v>195729</v>
      </c>
      <c r="C15" s="288">
        <f>+C14+C11</f>
        <v>183388</v>
      </c>
      <c r="D15" s="250"/>
      <c r="E15" s="250"/>
      <c r="F15" s="279"/>
    </row>
    <row r="16" spans="1:11">
      <c r="A16" s="265"/>
      <c r="B16" s="260"/>
      <c r="C16" s="260"/>
    </row>
    <row r="17" spans="1:3">
      <c r="A17" s="261"/>
      <c r="B17" s="260"/>
      <c r="C17" s="260"/>
    </row>
    <row r="18" spans="1:3">
      <c r="A18" s="251"/>
      <c r="B18" s="260"/>
      <c r="C18" s="260"/>
    </row>
    <row r="19" spans="1:3">
      <c r="A19" s="265"/>
      <c r="B19" s="260"/>
      <c r="C19" s="260"/>
    </row>
    <row r="20" spans="1:3">
      <c r="A20" s="265"/>
      <c r="B20" s="260"/>
      <c r="C20" s="260"/>
    </row>
    <row r="21" spans="1:3">
      <c r="A21" s="265"/>
      <c r="B21" s="262"/>
      <c r="C21" s="262"/>
    </row>
    <row r="22" spans="1:3">
      <c r="A22" s="246"/>
      <c r="B22" s="260"/>
      <c r="C22" s="260"/>
    </row>
    <row r="23" spans="1:3">
      <c r="A23" s="251"/>
      <c r="B23" s="260"/>
      <c r="C23" s="260"/>
    </row>
    <row r="24" spans="1:3">
      <c r="A24" s="265"/>
      <c r="B24" s="260"/>
      <c r="C24" s="260"/>
    </row>
    <row r="25" spans="1:3">
      <c r="A25" s="265"/>
      <c r="B25" s="260"/>
      <c r="C25" s="260"/>
    </row>
    <row r="26" spans="1:3">
      <c r="A26" s="265"/>
      <c r="B26" s="260"/>
      <c r="C26" s="260"/>
    </row>
    <row r="27" spans="1:3">
      <c r="A27" s="265"/>
      <c r="B27" s="260"/>
      <c r="C27" s="260"/>
    </row>
    <row r="28" spans="1:3">
      <c r="A28" s="265"/>
      <c r="B28" s="260"/>
      <c r="C28" s="260"/>
    </row>
    <row r="29" spans="1:3">
      <c r="A29" s="265"/>
      <c r="B29" s="260"/>
      <c r="C29" s="260"/>
    </row>
    <row r="30" spans="1:3">
      <c r="A30" s="246"/>
      <c r="B30" s="260"/>
      <c r="C30" s="260"/>
    </row>
    <row r="31" spans="1:3">
      <c r="A31" s="251"/>
      <c r="B31" s="259"/>
      <c r="C31" s="259"/>
    </row>
    <row r="32" spans="1:3">
      <c r="A32" s="265"/>
      <c r="B32" s="260"/>
      <c r="C32" s="260"/>
    </row>
    <row r="33" spans="1:3">
      <c r="A33" s="261"/>
      <c r="B33" s="259"/>
      <c r="C33" s="259"/>
    </row>
    <row r="34" spans="1:3">
      <c r="A34" s="251"/>
      <c r="B34" s="259"/>
      <c r="C34" s="259"/>
    </row>
    <row r="35" spans="1:3">
      <c r="A35" s="265"/>
      <c r="B35" s="260"/>
      <c r="C35" s="260"/>
    </row>
    <row r="36" spans="1:3">
      <c r="A36" s="265"/>
      <c r="B36" s="260"/>
      <c r="C36" s="260"/>
    </row>
    <row r="37" spans="1:3">
      <c r="A37" s="265"/>
      <c r="B37" s="260"/>
      <c r="C37" s="260"/>
    </row>
    <row r="38" spans="1:3">
      <c r="A38" s="265"/>
      <c r="B38" s="260"/>
      <c r="C38" s="260"/>
    </row>
    <row r="39" spans="1:3">
      <c r="A39" s="265"/>
      <c r="B39" s="260"/>
      <c r="C39" s="260"/>
    </row>
    <row r="40" spans="1:3">
      <c r="A40" s="245"/>
      <c r="B40" s="259"/>
      <c r="C40" s="259"/>
    </row>
    <row r="41" spans="1:3">
      <c r="A41" s="251"/>
      <c r="B41" s="258"/>
      <c r="C41" s="258"/>
    </row>
    <row r="42" spans="1:3">
      <c r="A42" s="265"/>
      <c r="B42" s="260"/>
      <c r="C42" s="260"/>
    </row>
    <row r="43" spans="1:3">
      <c r="A43" s="265"/>
      <c r="B43" s="260"/>
      <c r="C43" s="260"/>
    </row>
    <row r="44" spans="1:3">
      <c r="A44" s="265"/>
      <c r="B44" s="260"/>
      <c r="C44" s="260"/>
    </row>
    <row r="45" spans="1:3">
      <c r="A45" s="265"/>
      <c r="B45" s="260"/>
      <c r="C45" s="260"/>
    </row>
    <row r="46" spans="1:3">
      <c r="A46" s="245"/>
      <c r="B46" s="245"/>
      <c r="C46" s="245"/>
    </row>
    <row r="47" spans="1:3">
      <c r="A47" s="266"/>
      <c r="B47" s="245"/>
      <c r="C47" s="245"/>
    </row>
    <row r="48" spans="1:3">
      <c r="A48" s="245"/>
      <c r="B48" s="245"/>
      <c r="C48" s="245"/>
    </row>
    <row r="49" spans="1:3">
      <c r="A49" s="245"/>
      <c r="B49" s="245"/>
      <c r="C49" s="245"/>
    </row>
    <row r="50" spans="1:3">
      <c r="A50" s="245"/>
      <c r="B50" s="245"/>
      <c r="C50" s="245"/>
    </row>
    <row r="51" spans="1:3">
      <c r="A51" s="245"/>
      <c r="B51" s="245"/>
      <c r="C51" s="245"/>
    </row>
    <row r="52" spans="1:3">
      <c r="A52" s="245"/>
      <c r="B52" s="245"/>
      <c r="C52" s="245"/>
    </row>
    <row r="53" spans="1:3">
      <c r="A53" s="245"/>
      <c r="B53" s="245"/>
      <c r="C53" s="245"/>
    </row>
    <row r="54" spans="1:3">
      <c r="A54" s="245"/>
      <c r="B54" s="245"/>
      <c r="C54" s="245"/>
    </row>
    <row r="55" spans="1:3">
      <c r="A55" s="245"/>
      <c r="B55" s="245"/>
      <c r="C55" s="245"/>
    </row>
    <row r="56" spans="1:3">
      <c r="A56" s="245"/>
      <c r="B56" s="245"/>
      <c r="C56" s="245"/>
    </row>
    <row r="57" spans="1:3">
      <c r="A57" s="245"/>
      <c r="B57" s="245"/>
      <c r="C57" s="245"/>
    </row>
    <row r="58" spans="1:3">
      <c r="A58" s="245"/>
      <c r="B58" s="245"/>
      <c r="C58" s="245"/>
    </row>
    <row r="59" spans="1:3">
      <c r="A59" s="245"/>
      <c r="B59" s="245"/>
      <c r="C59" s="245"/>
    </row>
    <row r="60" spans="1:3">
      <c r="A60" s="245"/>
      <c r="B60" s="245"/>
      <c r="C60" s="245"/>
    </row>
    <row r="61" spans="1:3">
      <c r="A61" s="245"/>
      <c r="B61" s="245"/>
      <c r="C61" s="245"/>
    </row>
    <row r="62" spans="1:3">
      <c r="A62" s="245"/>
      <c r="B62" s="245"/>
      <c r="C62" s="245"/>
    </row>
    <row r="63" spans="1:3">
      <c r="A63" s="245"/>
      <c r="B63" s="245"/>
      <c r="C63" s="245"/>
    </row>
    <row r="64" spans="1:3">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row r="72" spans="1:3">
      <c r="A72" s="245"/>
      <c r="B72" s="245"/>
      <c r="C72" s="245"/>
    </row>
    <row r="73" spans="1:3">
      <c r="A73" s="245"/>
      <c r="B73" s="245"/>
      <c r="C73" s="245"/>
    </row>
    <row r="74" spans="1:3">
      <c r="A74" s="245"/>
      <c r="B74" s="245"/>
      <c r="C74" s="245"/>
    </row>
    <row r="75" spans="1:3">
      <c r="A75" s="245"/>
      <c r="B75" s="245"/>
      <c r="C75" s="245"/>
    </row>
    <row r="76" spans="1:3">
      <c r="A76" s="245"/>
      <c r="B76" s="245"/>
      <c r="C76" s="245"/>
    </row>
    <row r="77" spans="1:3">
      <c r="A77" s="245"/>
      <c r="B77" s="245"/>
      <c r="C77" s="245"/>
    </row>
    <row r="78" spans="1:3">
      <c r="A78" s="245"/>
      <c r="B78" s="245"/>
      <c r="C78" s="245"/>
    </row>
    <row r="79" spans="1:3">
      <c r="A79" s="245"/>
      <c r="B79" s="245"/>
      <c r="C79"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39"/>
  <sheetViews>
    <sheetView showGridLines="0" zoomScaleNormal="100" zoomScaleSheetLayoutView="100" workbookViewId="0"/>
  </sheetViews>
  <sheetFormatPr defaultRowHeight="12.75"/>
  <cols>
    <col min="1" max="1" width="38" style="247" customWidth="1"/>
    <col min="2" max="5" width="11" style="247" customWidth="1"/>
    <col min="6" max="6" width="11.28515625" style="247" customWidth="1"/>
    <col min="7" max="7" width="10.85546875" style="247" customWidth="1"/>
    <col min="8" max="16384" width="9.140625" style="247"/>
  </cols>
  <sheetData>
    <row r="1" spans="1:10">
      <c r="A1" s="1" t="s">
        <v>743</v>
      </c>
      <c r="B1" s="1"/>
      <c r="C1" s="1"/>
    </row>
    <row r="2" spans="1:10">
      <c r="A2" s="1"/>
      <c r="B2" s="1"/>
      <c r="C2" s="1"/>
    </row>
    <row r="3" spans="1:10" ht="20.25" customHeight="1">
      <c r="A3" s="508" t="s">
        <v>687</v>
      </c>
      <c r="B3" s="648" t="s">
        <v>583</v>
      </c>
      <c r="C3" s="648"/>
      <c r="D3" s="648"/>
      <c r="E3" s="648"/>
      <c r="F3" s="649" t="s">
        <v>597</v>
      </c>
      <c r="G3" s="538"/>
    </row>
    <row r="4" spans="1:10" ht="17.25" customHeight="1" thickBot="1">
      <c r="A4" s="512" t="s">
        <v>595</v>
      </c>
      <c r="B4" s="513" t="s">
        <v>584</v>
      </c>
      <c r="C4" s="513" t="s">
        <v>585</v>
      </c>
      <c r="D4" s="513" t="s">
        <v>586</v>
      </c>
      <c r="E4" s="513" t="s">
        <v>585</v>
      </c>
      <c r="F4" s="650"/>
      <c r="G4" s="513" t="s">
        <v>21</v>
      </c>
    </row>
    <row r="5" spans="1:10" s="1" customFormat="1" ht="15.75" customHeight="1" thickTop="1">
      <c r="A5" s="278" t="s">
        <v>342</v>
      </c>
      <c r="B5" s="536">
        <v>86095</v>
      </c>
      <c r="C5" s="618">
        <v>0.1</v>
      </c>
      <c r="D5" s="536">
        <v>39598</v>
      </c>
      <c r="E5" s="619">
        <v>0.05</v>
      </c>
      <c r="F5" s="536">
        <v>53599</v>
      </c>
      <c r="G5" s="536">
        <v>179292</v>
      </c>
      <c r="H5" s="247"/>
      <c r="I5" s="247"/>
      <c r="J5" s="350"/>
    </row>
    <row r="6" spans="1:10" s="1" customFormat="1" ht="15.75" customHeight="1">
      <c r="A6" s="278" t="s">
        <v>451</v>
      </c>
      <c r="B6" s="536">
        <v>37884</v>
      </c>
      <c r="C6" s="618">
        <v>0.1</v>
      </c>
      <c r="D6" s="536">
        <v>3928</v>
      </c>
      <c r="E6" s="619">
        <v>0.05</v>
      </c>
      <c r="F6" s="536">
        <v>4327</v>
      </c>
      <c r="G6" s="536">
        <v>46139</v>
      </c>
      <c r="H6" s="247"/>
      <c r="I6" s="247"/>
      <c r="J6" s="350"/>
    </row>
    <row r="7" spans="1:10" s="1" customFormat="1" ht="15.75" customHeight="1">
      <c r="A7" s="278" t="s">
        <v>587</v>
      </c>
      <c r="B7" s="536">
        <v>0</v>
      </c>
      <c r="C7" s="618">
        <v>0.25</v>
      </c>
      <c r="D7" s="536">
        <v>0</v>
      </c>
      <c r="E7" s="619">
        <v>0.05</v>
      </c>
      <c r="F7" s="536">
        <v>0</v>
      </c>
      <c r="G7" s="536">
        <v>0</v>
      </c>
      <c r="H7" s="247"/>
      <c r="I7" s="247"/>
      <c r="J7" s="350"/>
    </row>
    <row r="8" spans="1:10" s="1" customFormat="1" ht="15.75" customHeight="1">
      <c r="A8" s="278" t="s">
        <v>588</v>
      </c>
      <c r="B8" s="536">
        <v>36300</v>
      </c>
      <c r="C8" s="618">
        <v>0.4</v>
      </c>
      <c r="D8" s="536">
        <v>823</v>
      </c>
      <c r="E8" s="619">
        <v>0.2</v>
      </c>
      <c r="F8" s="536">
        <v>4945</v>
      </c>
      <c r="G8" s="536">
        <v>42068</v>
      </c>
      <c r="H8" s="247"/>
      <c r="I8" s="247"/>
      <c r="J8" s="350"/>
    </row>
    <row r="9" spans="1:10" s="1" customFormat="1" ht="15.75" customHeight="1">
      <c r="A9" s="278" t="s">
        <v>589</v>
      </c>
      <c r="B9" s="536">
        <v>11900</v>
      </c>
      <c r="C9" s="618">
        <v>0.4</v>
      </c>
      <c r="D9" s="536">
        <v>0</v>
      </c>
      <c r="E9" s="536">
        <v>0</v>
      </c>
      <c r="F9" s="536">
        <v>1304</v>
      </c>
      <c r="G9" s="536">
        <v>13204</v>
      </c>
      <c r="H9" s="247"/>
      <c r="I9" s="247"/>
      <c r="J9" s="350"/>
    </row>
    <row r="10" spans="1:10" s="1" customFormat="1" ht="15.75" customHeight="1">
      <c r="A10" s="278" t="s">
        <v>590</v>
      </c>
      <c r="B10" s="536">
        <v>16948</v>
      </c>
      <c r="C10" s="618">
        <v>1</v>
      </c>
      <c r="D10" s="536">
        <v>0</v>
      </c>
      <c r="E10" s="536">
        <v>0</v>
      </c>
      <c r="F10" s="536">
        <v>47062</v>
      </c>
      <c r="G10" s="536">
        <v>64010</v>
      </c>
      <c r="H10" s="247"/>
      <c r="I10" s="247"/>
      <c r="J10" s="350"/>
    </row>
    <row r="11" spans="1:10" ht="15.75" customHeight="1">
      <c r="A11" s="278" t="s">
        <v>591</v>
      </c>
      <c r="B11" s="536">
        <v>41609</v>
      </c>
      <c r="C11" s="618">
        <v>1</v>
      </c>
      <c r="D11" s="536">
        <v>0</v>
      </c>
      <c r="E11" s="536">
        <v>0</v>
      </c>
      <c r="F11" s="536">
        <v>35104</v>
      </c>
      <c r="G11" s="536">
        <v>76713</v>
      </c>
    </row>
    <row r="12" spans="1:10" ht="15.75" customHeight="1">
      <c r="A12" s="278" t="s">
        <v>592</v>
      </c>
      <c r="B12" s="536">
        <v>32727</v>
      </c>
      <c r="C12" s="618">
        <v>1</v>
      </c>
      <c r="D12" s="536">
        <v>0</v>
      </c>
      <c r="E12" s="536">
        <v>0</v>
      </c>
      <c r="F12" s="536">
        <v>11016</v>
      </c>
      <c r="G12" s="536">
        <v>43743</v>
      </c>
    </row>
    <row r="13" spans="1:10" ht="15.75" customHeight="1">
      <c r="A13" s="278" t="s">
        <v>593</v>
      </c>
      <c r="B13" s="536">
        <v>5193</v>
      </c>
      <c r="C13" s="618">
        <v>1</v>
      </c>
      <c r="D13" s="536">
        <v>0</v>
      </c>
      <c r="E13" s="536">
        <v>0</v>
      </c>
      <c r="F13" s="536">
        <v>0</v>
      </c>
      <c r="G13" s="536">
        <v>5193</v>
      </c>
    </row>
    <row r="14" spans="1:10" ht="15.75" customHeight="1">
      <c r="A14" s="278" t="s">
        <v>594</v>
      </c>
      <c r="B14" s="537">
        <v>3707</v>
      </c>
      <c r="C14" s="618">
        <v>1</v>
      </c>
      <c r="D14" s="537">
        <v>3260</v>
      </c>
      <c r="E14" s="619">
        <v>0.25</v>
      </c>
      <c r="F14" s="537">
        <v>1923</v>
      </c>
      <c r="G14" s="536">
        <v>8890</v>
      </c>
    </row>
    <row r="15" spans="1:10" ht="15.75" customHeight="1">
      <c r="A15" s="364" t="s">
        <v>21</v>
      </c>
      <c r="B15" s="534">
        <v>272363</v>
      </c>
      <c r="C15" s="534"/>
      <c r="D15" s="534">
        <v>47609</v>
      </c>
      <c r="E15" s="534"/>
      <c r="F15" s="534">
        <v>159280</v>
      </c>
      <c r="G15" s="534">
        <v>479252</v>
      </c>
    </row>
    <row r="16" spans="1:10" ht="10.5" customHeight="1">
      <c r="A16" s="268"/>
      <c r="B16" s="268"/>
      <c r="C16" s="268"/>
      <c r="D16" s="268"/>
      <c r="E16" s="268"/>
      <c r="F16" s="268"/>
      <c r="G16" s="268"/>
    </row>
    <row r="17" spans="1:7">
      <c r="A17" s="617" t="s">
        <v>596</v>
      </c>
      <c r="B17" s="535"/>
      <c r="C17" s="535"/>
      <c r="D17" s="535"/>
      <c r="E17" s="535"/>
      <c r="F17" s="535"/>
      <c r="G17" s="268"/>
    </row>
    <row r="18" spans="1:7">
      <c r="A18" s="317"/>
      <c r="B18" s="260"/>
      <c r="C18" s="260"/>
    </row>
    <row r="19" spans="1:7">
      <c r="A19" s="317"/>
      <c r="B19" s="260"/>
      <c r="C19" s="260"/>
    </row>
    <row r="20" spans="1:7">
      <c r="A20" s="317"/>
      <c r="B20" s="260"/>
      <c r="C20" s="260"/>
    </row>
    <row r="21" spans="1:7">
      <c r="A21" s="317"/>
      <c r="B21" s="260"/>
      <c r="C21" s="260"/>
    </row>
    <row r="22" spans="1:7">
      <c r="B22" s="260"/>
      <c r="C22" s="260"/>
    </row>
    <row r="23" spans="1:7">
      <c r="A23" s="251"/>
      <c r="B23" s="259"/>
      <c r="C23" s="259"/>
    </row>
    <row r="24" spans="1:7">
      <c r="A24" s="317"/>
      <c r="B24" s="260"/>
      <c r="C24" s="260"/>
    </row>
    <row r="25" spans="1:7">
      <c r="A25" s="354"/>
      <c r="B25" s="259"/>
      <c r="C25" s="259"/>
    </row>
    <row r="26" spans="1:7">
      <c r="A26" s="251"/>
      <c r="B26" s="259"/>
      <c r="C26" s="259"/>
    </row>
    <row r="27" spans="1:7">
      <c r="A27" s="317"/>
      <c r="B27" s="260"/>
      <c r="C27" s="260"/>
    </row>
    <row r="28" spans="1:7">
      <c r="A28" s="317"/>
      <c r="B28" s="260"/>
      <c r="C28" s="260"/>
    </row>
    <row r="29" spans="1:7">
      <c r="A29" s="317"/>
      <c r="B29" s="260"/>
      <c r="C29" s="260"/>
    </row>
    <row r="30" spans="1:7">
      <c r="A30" s="317"/>
      <c r="B30" s="260"/>
      <c r="C30" s="260"/>
    </row>
    <row r="31" spans="1:7">
      <c r="A31" s="317"/>
      <c r="B31" s="260"/>
      <c r="C31" s="260"/>
    </row>
    <row r="32" spans="1:7">
      <c r="B32" s="259"/>
      <c r="C32" s="259"/>
    </row>
    <row r="33" spans="1:3">
      <c r="A33" s="251"/>
      <c r="B33" s="257"/>
      <c r="C33" s="257"/>
    </row>
    <row r="34" spans="1:3">
      <c r="A34" s="317"/>
      <c r="B34" s="260"/>
      <c r="C34" s="260"/>
    </row>
    <row r="35" spans="1:3">
      <c r="A35" s="317"/>
      <c r="B35" s="260"/>
      <c r="C35" s="260"/>
    </row>
    <row r="36" spans="1:3">
      <c r="A36" s="317"/>
      <c r="B36" s="260"/>
      <c r="C36" s="260"/>
    </row>
    <row r="37" spans="1:3">
      <c r="A37" s="317"/>
      <c r="B37" s="260"/>
      <c r="C37" s="260"/>
    </row>
    <row r="39" spans="1:3">
      <c r="A39" s="317"/>
    </row>
  </sheetData>
  <mergeCells count="2">
    <mergeCell ref="B3:E3"/>
    <mergeCell ref="F3:F4"/>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38"/>
  <sheetViews>
    <sheetView showGridLines="0" zoomScaleNormal="100" zoomScaleSheetLayoutView="100" workbookViewId="0"/>
  </sheetViews>
  <sheetFormatPr defaultRowHeight="12.75"/>
  <cols>
    <col min="1" max="1" width="38" style="247" customWidth="1"/>
    <col min="2" max="3" width="10" style="247" customWidth="1"/>
    <col min="4" max="16384" width="9.140625" style="247"/>
  </cols>
  <sheetData>
    <row r="1" spans="1:6">
      <c r="A1" s="1" t="s">
        <v>718</v>
      </c>
      <c r="B1" s="1"/>
      <c r="C1" s="1"/>
    </row>
    <row r="2" spans="1:6" ht="15" customHeight="1"/>
    <row r="3" spans="1:6" ht="22.5" customHeight="1" thickBot="1">
      <c r="A3" s="512" t="s">
        <v>598</v>
      </c>
      <c r="B3" s="541">
        <v>2015</v>
      </c>
      <c r="C3" s="541">
        <v>2014</v>
      </c>
    </row>
    <row r="4" spans="1:6" s="1" customFormat="1" ht="15.75" customHeight="1" thickTop="1">
      <c r="A4" s="278" t="s">
        <v>342</v>
      </c>
      <c r="B4" s="539">
        <v>0.37410798494320313</v>
      </c>
      <c r="C4" s="539">
        <v>0.35791601806802908</v>
      </c>
      <c r="D4" s="247"/>
      <c r="E4" s="247"/>
      <c r="F4" s="350"/>
    </row>
    <row r="5" spans="1:6" s="1" customFormat="1" ht="15.75" customHeight="1">
      <c r="A5" s="278" t="s">
        <v>451</v>
      </c>
      <c r="B5" s="539">
        <v>9.6272942001285333E-2</v>
      </c>
      <c r="C5" s="539">
        <v>9.7615776184095129E-2</v>
      </c>
      <c r="D5" s="247"/>
      <c r="E5" s="247"/>
      <c r="F5" s="350"/>
    </row>
    <row r="6" spans="1:6" s="1" customFormat="1" ht="15.75" customHeight="1">
      <c r="A6" s="278" t="s">
        <v>587</v>
      </c>
      <c r="B6" s="539">
        <v>0</v>
      </c>
      <c r="C6" s="539">
        <v>2.5271455784508811E-3</v>
      </c>
      <c r="D6" s="247"/>
      <c r="E6" s="247"/>
      <c r="F6" s="350"/>
    </row>
    <row r="7" spans="1:6" s="1" customFormat="1" ht="15.75" customHeight="1">
      <c r="A7" s="278" t="s">
        <v>588</v>
      </c>
      <c r="B7" s="539">
        <v>8.7778454758665581E-2</v>
      </c>
      <c r="C7" s="539">
        <v>9.2727129863427959E-2</v>
      </c>
      <c r="D7" s="247"/>
      <c r="E7" s="247"/>
      <c r="F7" s="350"/>
    </row>
    <row r="8" spans="1:6" s="1" customFormat="1" ht="15.75" customHeight="1">
      <c r="A8" s="278" t="s">
        <v>589</v>
      </c>
      <c r="B8" s="539">
        <v>2.7551267391685376E-2</v>
      </c>
      <c r="C8" s="539">
        <v>3.1994937214236109E-2</v>
      </c>
      <c r="D8" s="247"/>
      <c r="E8" s="247"/>
      <c r="F8" s="350"/>
    </row>
    <row r="9" spans="1:6" s="1" customFormat="1" ht="15.75" customHeight="1">
      <c r="A9" s="278" t="s">
        <v>590</v>
      </c>
      <c r="B9" s="539">
        <v>0.13356230125278559</v>
      </c>
      <c r="C9" s="539">
        <v>0.18454746043105882</v>
      </c>
      <c r="D9" s="247"/>
      <c r="E9" s="247"/>
      <c r="F9" s="350"/>
    </row>
    <row r="10" spans="1:6" ht="15.75" customHeight="1">
      <c r="A10" s="278" t="s">
        <v>591</v>
      </c>
      <c r="B10" s="539">
        <v>0.16006818959545291</v>
      </c>
      <c r="C10" s="539">
        <v>0.12017532868819908</v>
      </c>
    </row>
    <row r="11" spans="1:6" ht="15.75" customHeight="1">
      <c r="A11" s="278" t="s">
        <v>592</v>
      </c>
      <c r="B11" s="539">
        <v>9.1273484513366657E-2</v>
      </c>
      <c r="C11" s="539">
        <v>8.364214769148437E-2</v>
      </c>
    </row>
    <row r="12" spans="1:6" ht="15.75" customHeight="1">
      <c r="A12" s="278" t="s">
        <v>593</v>
      </c>
      <c r="B12" s="539">
        <v>1.0835635532037424E-2</v>
      </c>
      <c r="C12" s="539">
        <v>1.0732935927303153E-2</v>
      </c>
    </row>
    <row r="13" spans="1:6" ht="15.75" customHeight="1">
      <c r="A13" s="278" t="s">
        <v>594</v>
      </c>
      <c r="B13" s="539">
        <v>1.8549740011517948E-2</v>
      </c>
      <c r="C13" s="539">
        <v>1.8121120353715436E-2</v>
      </c>
    </row>
    <row r="14" spans="1:6" ht="15.75" customHeight="1">
      <c r="A14" s="364" t="s">
        <v>21</v>
      </c>
      <c r="B14" s="540">
        <v>1</v>
      </c>
      <c r="C14" s="540">
        <v>1</v>
      </c>
    </row>
    <row r="15" spans="1:6">
      <c r="A15" s="317"/>
      <c r="B15" s="260"/>
      <c r="C15" s="260"/>
    </row>
    <row r="16" spans="1:6">
      <c r="A16" s="317"/>
      <c r="B16" s="260"/>
      <c r="C16" s="260"/>
    </row>
    <row r="17" spans="1:3">
      <c r="A17" s="317"/>
      <c r="B17" s="260"/>
      <c r="C17" s="260"/>
    </row>
    <row r="18" spans="1:3">
      <c r="A18" s="317"/>
      <c r="B18" s="260"/>
      <c r="C18" s="260"/>
    </row>
    <row r="19" spans="1:3">
      <c r="A19" s="317"/>
      <c r="B19" s="260"/>
      <c r="C19" s="260"/>
    </row>
    <row r="20" spans="1:3">
      <c r="A20" s="317"/>
      <c r="B20" s="260"/>
      <c r="C20" s="260"/>
    </row>
    <row r="21" spans="1:3">
      <c r="B21" s="260"/>
      <c r="C21" s="260"/>
    </row>
    <row r="22" spans="1:3">
      <c r="A22" s="251"/>
      <c r="B22" s="259"/>
      <c r="C22" s="259"/>
    </row>
    <row r="23" spans="1:3">
      <c r="A23" s="317"/>
      <c r="B23" s="260"/>
      <c r="C23" s="260"/>
    </row>
    <row r="24" spans="1:3">
      <c r="A24" s="354"/>
      <c r="B24" s="259"/>
      <c r="C24" s="259"/>
    </row>
    <row r="25" spans="1:3">
      <c r="A25" s="251"/>
      <c r="B25" s="259"/>
      <c r="C25" s="259"/>
    </row>
    <row r="26" spans="1:3">
      <c r="A26" s="317"/>
      <c r="B26" s="260"/>
      <c r="C26" s="260"/>
    </row>
    <row r="27" spans="1:3">
      <c r="A27" s="317"/>
      <c r="B27" s="260"/>
      <c r="C27" s="260"/>
    </row>
    <row r="28" spans="1:3">
      <c r="A28" s="317"/>
      <c r="B28" s="260"/>
      <c r="C28" s="260"/>
    </row>
    <row r="29" spans="1:3">
      <c r="A29" s="317"/>
      <c r="B29" s="260"/>
      <c r="C29" s="260"/>
    </row>
    <row r="30" spans="1:3">
      <c r="A30" s="317"/>
      <c r="B30" s="260"/>
      <c r="C30" s="260"/>
    </row>
    <row r="31" spans="1:3">
      <c r="B31" s="259"/>
      <c r="C31" s="259"/>
    </row>
    <row r="32" spans="1:3">
      <c r="A32" s="251"/>
      <c r="B32" s="257"/>
      <c r="C32" s="257"/>
    </row>
    <row r="33" spans="1:3">
      <c r="A33" s="317"/>
      <c r="B33" s="260"/>
      <c r="C33" s="260"/>
    </row>
    <row r="34" spans="1:3">
      <c r="A34" s="317"/>
      <c r="B34" s="260"/>
      <c r="C34" s="260"/>
    </row>
    <row r="35" spans="1:3">
      <c r="A35" s="317"/>
      <c r="B35" s="260"/>
      <c r="C35" s="260"/>
    </row>
    <row r="36" spans="1:3">
      <c r="A36" s="317"/>
      <c r="B36" s="260"/>
      <c r="C36" s="260"/>
    </row>
    <row r="38" spans="1:3">
      <c r="A38" s="317"/>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39"/>
  <sheetViews>
    <sheetView showGridLines="0" zoomScaleNormal="100" zoomScaleSheetLayoutView="100" workbookViewId="0"/>
  </sheetViews>
  <sheetFormatPr defaultRowHeight="12.75"/>
  <cols>
    <col min="1" max="1" width="38" style="247" customWidth="1"/>
    <col min="2" max="3" width="10" style="247" customWidth="1"/>
    <col min="4" max="16384" width="9.140625" style="247"/>
  </cols>
  <sheetData>
    <row r="1" spans="1:8">
      <c r="A1" s="1" t="s">
        <v>719</v>
      </c>
      <c r="B1" s="1"/>
      <c r="C1" s="1"/>
    </row>
    <row r="2" spans="1:8">
      <c r="A2" s="1"/>
      <c r="B2" s="1"/>
      <c r="C2" s="1"/>
    </row>
    <row r="3" spans="1:8" ht="22.5" customHeight="1" thickBot="1">
      <c r="A3" s="474" t="s">
        <v>382</v>
      </c>
      <c r="B3" s="475">
        <v>2015</v>
      </c>
      <c r="C3" s="475">
        <v>2014</v>
      </c>
      <c r="D3" s="475">
        <v>2013</v>
      </c>
      <c r="E3" s="475">
        <v>2012</v>
      </c>
    </row>
    <row r="4" spans="1:8" ht="15.75" customHeight="1" thickTop="1">
      <c r="A4" s="278" t="s">
        <v>278</v>
      </c>
      <c r="B4" s="542">
        <v>1.1262626812113827E-2</v>
      </c>
      <c r="C4" s="542">
        <v>2.4499430245808237E-2</v>
      </c>
      <c r="D4" s="542">
        <v>2.9823720509133515E-2</v>
      </c>
      <c r="E4" s="542">
        <v>3.6628084492186415E-2</v>
      </c>
    </row>
    <row r="5" spans="1:8" s="1" customFormat="1" ht="15.75" customHeight="1">
      <c r="A5" s="284" t="s">
        <v>599</v>
      </c>
      <c r="B5" s="542">
        <v>0.46422061178406854</v>
      </c>
      <c r="C5" s="542">
        <v>0.48726085317477319</v>
      </c>
      <c r="D5" s="542">
        <v>0.50259998934867123</v>
      </c>
      <c r="E5" s="542">
        <v>0.49816304438337911</v>
      </c>
      <c r="F5" s="247"/>
      <c r="G5" s="247"/>
      <c r="H5" s="350"/>
    </row>
    <row r="6" spans="1:8" s="1" customFormat="1" ht="15.75" customHeight="1">
      <c r="A6" s="284" t="s">
        <v>10</v>
      </c>
      <c r="B6" s="542">
        <v>0.25326123616898588</v>
      </c>
      <c r="C6" s="542">
        <v>0.21481446575905824</v>
      </c>
      <c r="D6" s="542">
        <v>0.21789210203972945</v>
      </c>
      <c r="E6" s="542">
        <v>0.21659866211452522</v>
      </c>
      <c r="F6" s="247"/>
      <c r="G6" s="247"/>
      <c r="H6" s="350"/>
    </row>
    <row r="7" spans="1:8" s="1" customFormat="1" ht="15.75" customHeight="1">
      <c r="A7" s="284" t="s">
        <v>20</v>
      </c>
      <c r="B7" s="542">
        <v>1.0251789488676544E-2</v>
      </c>
      <c r="C7" s="542">
        <v>3.3884309912009393E-2</v>
      </c>
      <c r="D7" s="542">
        <v>3.3996911114661556E-2</v>
      </c>
      <c r="E7" s="542">
        <v>3.7993726927026954E-2</v>
      </c>
      <c r="F7" s="247"/>
      <c r="G7" s="247"/>
      <c r="H7" s="350"/>
    </row>
    <row r="8" spans="1:8" s="1" customFormat="1" ht="15.75" customHeight="1">
      <c r="A8" s="284" t="s">
        <v>600</v>
      </c>
      <c r="B8" s="542">
        <v>7.5258915792899015E-3</v>
      </c>
      <c r="C8" s="542">
        <v>9.7918469460318552E-3</v>
      </c>
      <c r="D8" s="542">
        <v>9.5435905629227252E-3</v>
      </c>
      <c r="E8" s="542">
        <v>1.494989868709579E-2</v>
      </c>
      <c r="F8" s="247"/>
      <c r="G8" s="247"/>
      <c r="H8" s="350"/>
    </row>
    <row r="9" spans="1:8" s="1" customFormat="1" ht="15.75" customHeight="1">
      <c r="A9" s="284" t="s">
        <v>94</v>
      </c>
      <c r="B9" s="542">
        <v>4.8682400253995135E-3</v>
      </c>
      <c r="C9" s="542">
        <v>5.4865615120333801E-3</v>
      </c>
      <c r="D9" s="542">
        <v>5.2447142781061936E-3</v>
      </c>
      <c r="E9" s="542">
        <v>3.59397118827546E-3</v>
      </c>
      <c r="F9" s="247"/>
      <c r="G9" s="247"/>
      <c r="H9" s="350"/>
    </row>
    <row r="10" spans="1:8" s="1" customFormat="1" ht="15.75" customHeight="1">
      <c r="A10" s="284" t="s">
        <v>15</v>
      </c>
      <c r="B10" s="542">
        <v>4.8920767959424079E-2</v>
      </c>
      <c r="C10" s="542">
        <v>5.0538910355817916E-2</v>
      </c>
      <c r="D10" s="542">
        <v>4.6511157266869045E-2</v>
      </c>
      <c r="E10" s="542">
        <v>4.6761595470064116E-2</v>
      </c>
      <c r="F10" s="247"/>
      <c r="G10" s="247"/>
      <c r="H10" s="350"/>
    </row>
    <row r="11" spans="1:8" ht="15.75" customHeight="1">
      <c r="A11" s="284" t="s">
        <v>16</v>
      </c>
      <c r="B11" s="542">
        <v>0.19968883618204172</v>
      </c>
      <c r="C11" s="542">
        <v>0.17372362209446782</v>
      </c>
      <c r="D11" s="542">
        <v>0.15438781487990627</v>
      </c>
      <c r="E11" s="542">
        <v>0.14531101673744692</v>
      </c>
    </row>
    <row r="12" spans="1:8" ht="15.75" customHeight="1">
      <c r="A12" s="97" t="s">
        <v>21</v>
      </c>
      <c r="B12" s="543">
        <v>1.0000000000000002</v>
      </c>
      <c r="C12" s="543">
        <v>1.0000000000000002</v>
      </c>
      <c r="D12" s="544">
        <v>1</v>
      </c>
      <c r="E12" s="544">
        <v>1</v>
      </c>
    </row>
    <row r="13" spans="1:8">
      <c r="A13" s="317"/>
      <c r="B13" s="262"/>
      <c r="C13" s="262"/>
    </row>
    <row r="14" spans="1:8">
      <c r="B14" s="260"/>
      <c r="C14" s="260"/>
    </row>
    <row r="15" spans="1:8">
      <c r="A15" s="251"/>
      <c r="B15" s="260"/>
      <c r="C15" s="260"/>
    </row>
    <row r="16" spans="1:8">
      <c r="A16" s="317"/>
      <c r="B16" s="260"/>
      <c r="C16" s="260"/>
    </row>
    <row r="17" spans="1:3">
      <c r="A17" s="317"/>
      <c r="B17" s="260"/>
      <c r="C17" s="260"/>
    </row>
    <row r="18" spans="1:3">
      <c r="A18" s="317"/>
      <c r="B18" s="260"/>
      <c r="C18" s="260"/>
    </row>
    <row r="19" spans="1:3">
      <c r="A19" s="317"/>
      <c r="B19" s="260"/>
      <c r="C19" s="260"/>
    </row>
    <row r="20" spans="1:3">
      <c r="A20" s="317"/>
      <c r="B20" s="260"/>
      <c r="C20" s="260"/>
    </row>
    <row r="21" spans="1:3">
      <c r="A21" s="317"/>
      <c r="B21" s="260"/>
      <c r="C21" s="260"/>
    </row>
    <row r="22" spans="1:3">
      <c r="B22" s="260"/>
      <c r="C22" s="260"/>
    </row>
    <row r="23" spans="1:3">
      <c r="A23" s="251"/>
      <c r="B23" s="259"/>
      <c r="C23" s="259"/>
    </row>
    <row r="24" spans="1:3">
      <c r="A24" s="317"/>
      <c r="B24" s="260"/>
      <c r="C24" s="260"/>
    </row>
    <row r="25" spans="1:3">
      <c r="A25" s="354"/>
      <c r="B25" s="259"/>
      <c r="C25" s="259"/>
    </row>
    <row r="26" spans="1:3">
      <c r="A26" s="251"/>
      <c r="B26" s="259"/>
      <c r="C26" s="259"/>
    </row>
    <row r="27" spans="1:3">
      <c r="A27" s="317"/>
      <c r="B27" s="260"/>
      <c r="C27" s="260"/>
    </row>
    <row r="28" spans="1:3">
      <c r="A28" s="317"/>
      <c r="B28" s="260"/>
      <c r="C28" s="260"/>
    </row>
    <row r="29" spans="1:3">
      <c r="A29" s="317"/>
      <c r="B29" s="260"/>
      <c r="C29" s="260"/>
    </row>
    <row r="30" spans="1:3">
      <c r="A30" s="317"/>
      <c r="B30" s="260"/>
      <c r="C30" s="260"/>
    </row>
    <row r="31" spans="1:3">
      <c r="A31" s="317"/>
      <c r="B31" s="260"/>
      <c r="C31" s="260"/>
    </row>
    <row r="32" spans="1:3">
      <c r="B32" s="259"/>
      <c r="C32" s="259"/>
    </row>
    <row r="33" spans="1:3">
      <c r="A33" s="251"/>
      <c r="B33" s="257"/>
      <c r="C33" s="257"/>
    </row>
    <row r="34" spans="1:3">
      <c r="A34" s="317"/>
      <c r="B34" s="260"/>
      <c r="C34" s="260"/>
    </row>
    <row r="35" spans="1:3">
      <c r="A35" s="317"/>
      <c r="B35" s="260"/>
      <c r="C35" s="260"/>
    </row>
    <row r="36" spans="1:3">
      <c r="A36" s="317"/>
      <c r="B36" s="260"/>
      <c r="C36" s="260"/>
    </row>
    <row r="37" spans="1:3">
      <c r="A37" s="317"/>
      <c r="B37" s="260"/>
      <c r="C37" s="260"/>
    </row>
    <row r="39" spans="1:3">
      <c r="A39" s="317"/>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39"/>
  <sheetViews>
    <sheetView showGridLines="0" zoomScaleNormal="100" zoomScaleSheetLayoutView="100" workbookViewId="0"/>
  </sheetViews>
  <sheetFormatPr defaultRowHeight="12.75"/>
  <cols>
    <col min="1" max="1" width="38" style="247" customWidth="1"/>
    <col min="2" max="3" width="10" style="247" customWidth="1"/>
    <col min="4" max="16384" width="9.140625" style="247"/>
  </cols>
  <sheetData>
    <row r="1" spans="1:8">
      <c r="A1" s="545" t="s">
        <v>720</v>
      </c>
      <c r="B1" s="1"/>
      <c r="C1" s="1"/>
    </row>
    <row r="2" spans="1:8">
      <c r="A2" s="1"/>
      <c r="B2" s="1"/>
      <c r="C2" s="1"/>
    </row>
    <row r="3" spans="1:8" ht="21.75" customHeight="1" thickBot="1">
      <c r="A3" s="443" t="s">
        <v>601</v>
      </c>
      <c r="B3" s="443">
        <v>2015</v>
      </c>
      <c r="C3" s="552">
        <v>2013</v>
      </c>
      <c r="D3" s="552" t="s">
        <v>602</v>
      </c>
      <c r="E3" s="552" t="s">
        <v>603</v>
      </c>
    </row>
    <row r="4" spans="1:8" ht="15.75" customHeight="1" thickTop="1">
      <c r="A4" s="546" t="s">
        <v>604</v>
      </c>
      <c r="B4" s="547">
        <v>9.4342179313837302E-2</v>
      </c>
      <c r="C4" s="548">
        <v>9.0489428556212392E-2</v>
      </c>
      <c r="D4" s="548">
        <v>0.12958392316873457</v>
      </c>
      <c r="E4" s="548">
        <v>0.115</v>
      </c>
    </row>
    <row r="5" spans="1:8" s="1" customFormat="1" ht="15.75" customHeight="1">
      <c r="A5" s="546" t="s">
        <v>605</v>
      </c>
      <c r="B5" s="547">
        <v>8.3153733322915049E-2</v>
      </c>
      <c r="C5" s="548">
        <v>0.12468445438568461</v>
      </c>
      <c r="D5" s="548">
        <v>7.4860521275709885E-2</v>
      </c>
      <c r="E5" s="548">
        <v>7.0000000000000007E-2</v>
      </c>
      <c r="F5" s="247"/>
      <c r="G5" s="247"/>
      <c r="H5" s="350"/>
    </row>
    <row r="6" spans="1:8" s="1" customFormat="1" ht="15.75" customHeight="1">
      <c r="A6" s="546" t="s">
        <v>606</v>
      </c>
      <c r="B6" s="547">
        <v>0.11244229968458315</v>
      </c>
      <c r="C6" s="548">
        <v>0.1157959205410875</v>
      </c>
      <c r="D6" s="548">
        <v>0.1143531240458545</v>
      </c>
      <c r="E6" s="548">
        <v>0.107</v>
      </c>
      <c r="F6" s="247"/>
      <c r="G6" s="247"/>
      <c r="H6" s="350"/>
    </row>
    <row r="7" spans="1:8" s="1" customFormat="1" ht="15.75" customHeight="1">
      <c r="A7" s="546" t="s">
        <v>607</v>
      </c>
      <c r="B7" s="547">
        <v>0.28626378897831251</v>
      </c>
      <c r="C7" s="548">
        <v>0.27855461468818238</v>
      </c>
      <c r="D7" s="548">
        <v>0.30920587337274824</v>
      </c>
      <c r="E7" s="548">
        <v>0.35</v>
      </c>
      <c r="F7" s="247"/>
      <c r="G7" s="247"/>
      <c r="H7" s="350"/>
    </row>
    <row r="8" spans="1:8" s="1" customFormat="1" ht="15.75" customHeight="1">
      <c r="A8" s="546" t="s">
        <v>367</v>
      </c>
      <c r="B8" s="547">
        <v>0.3173683018427505</v>
      </c>
      <c r="C8" s="548">
        <v>0.2919774191830431</v>
      </c>
      <c r="D8" s="548">
        <v>0.28557581813639771</v>
      </c>
      <c r="E8" s="548">
        <v>0.26500000000000001</v>
      </c>
      <c r="F8" s="247"/>
      <c r="G8" s="247"/>
      <c r="H8" s="350"/>
    </row>
    <row r="9" spans="1:8" s="1" customFormat="1" ht="15.75" customHeight="1">
      <c r="A9" s="546" t="s">
        <v>608</v>
      </c>
      <c r="B9" s="547">
        <v>0.10642969685760151</v>
      </c>
      <c r="C9" s="548">
        <v>9.8498162645790061E-2</v>
      </c>
      <c r="D9" s="548">
        <v>8.6420740000555135E-2</v>
      </c>
      <c r="E9" s="548">
        <v>9.2999999999999999E-2</v>
      </c>
      <c r="F9" s="247"/>
      <c r="G9" s="247"/>
      <c r="H9" s="350"/>
    </row>
    <row r="10" spans="1:8" s="1" customFormat="1" ht="15.75" customHeight="1">
      <c r="A10" s="549" t="s">
        <v>21</v>
      </c>
      <c r="B10" s="550">
        <v>1</v>
      </c>
      <c r="C10" s="551">
        <v>1</v>
      </c>
      <c r="D10" s="551">
        <v>0.99999999999999989</v>
      </c>
      <c r="E10" s="551">
        <v>0.99999999999999989</v>
      </c>
      <c r="F10" s="247"/>
      <c r="G10" s="247"/>
      <c r="H10" s="350"/>
    </row>
    <row r="11" spans="1:8">
      <c r="A11" s="317"/>
      <c r="B11" s="260"/>
      <c r="C11" s="260"/>
    </row>
    <row r="12" spans="1:8">
      <c r="A12" s="317"/>
      <c r="B12" s="260"/>
      <c r="C12" s="260"/>
    </row>
    <row r="13" spans="1:8">
      <c r="A13" s="317"/>
      <c r="B13" s="262"/>
      <c r="C13" s="262"/>
    </row>
    <row r="14" spans="1:8">
      <c r="B14" s="260"/>
      <c r="C14" s="260"/>
    </row>
    <row r="15" spans="1:8">
      <c r="A15" s="251"/>
      <c r="B15" s="260"/>
      <c r="C15" s="260"/>
    </row>
    <row r="16" spans="1:8">
      <c r="A16" s="317"/>
      <c r="B16" s="260"/>
      <c r="C16" s="260"/>
    </row>
    <row r="17" spans="1:3">
      <c r="A17" s="317"/>
      <c r="B17" s="260"/>
      <c r="C17" s="260"/>
    </row>
    <row r="18" spans="1:3">
      <c r="A18" s="317"/>
      <c r="B18" s="260"/>
      <c r="C18" s="260"/>
    </row>
    <row r="19" spans="1:3">
      <c r="A19" s="317"/>
      <c r="B19" s="260"/>
      <c r="C19" s="260"/>
    </row>
    <row r="20" spans="1:3">
      <c r="A20" s="317"/>
      <c r="B20" s="260"/>
      <c r="C20" s="260"/>
    </row>
    <row r="21" spans="1:3">
      <c r="A21" s="317"/>
      <c r="B21" s="260"/>
      <c r="C21" s="260"/>
    </row>
    <row r="22" spans="1:3">
      <c r="B22" s="260"/>
      <c r="C22" s="260"/>
    </row>
    <row r="23" spans="1:3">
      <c r="A23" s="251"/>
      <c r="B23" s="259"/>
      <c r="C23" s="259"/>
    </row>
    <row r="24" spans="1:3">
      <c r="A24" s="317"/>
      <c r="B24" s="260"/>
      <c r="C24" s="260"/>
    </row>
    <row r="25" spans="1:3">
      <c r="A25" s="354"/>
      <c r="B25" s="259"/>
      <c r="C25" s="259"/>
    </row>
    <row r="26" spans="1:3">
      <c r="A26" s="251"/>
      <c r="B26" s="259"/>
      <c r="C26" s="259"/>
    </row>
    <row r="27" spans="1:3">
      <c r="A27" s="317"/>
      <c r="B27" s="260"/>
      <c r="C27" s="260"/>
    </row>
    <row r="28" spans="1:3">
      <c r="A28" s="317"/>
      <c r="B28" s="260"/>
      <c r="C28" s="260"/>
    </row>
    <row r="29" spans="1:3">
      <c r="A29" s="317"/>
      <c r="B29" s="260"/>
      <c r="C29" s="260"/>
    </row>
    <row r="30" spans="1:3">
      <c r="A30" s="317"/>
      <c r="B30" s="260"/>
      <c r="C30" s="260"/>
    </row>
    <row r="31" spans="1:3">
      <c r="A31" s="317"/>
      <c r="B31" s="260"/>
      <c r="C31" s="260"/>
    </row>
    <row r="32" spans="1:3">
      <c r="B32" s="259"/>
      <c r="C32" s="259"/>
    </row>
    <row r="33" spans="1:3">
      <c r="A33" s="251"/>
      <c r="B33" s="257"/>
      <c r="C33" s="257"/>
    </row>
    <row r="34" spans="1:3">
      <c r="A34" s="317"/>
      <c r="B34" s="260"/>
      <c r="C34" s="260"/>
    </row>
    <row r="35" spans="1:3">
      <c r="A35" s="317"/>
      <c r="B35" s="260"/>
      <c r="C35" s="260"/>
    </row>
    <row r="36" spans="1:3">
      <c r="A36" s="317"/>
      <c r="B36" s="260"/>
      <c r="C36" s="260"/>
    </row>
    <row r="37" spans="1:3">
      <c r="A37" s="317"/>
      <c r="B37" s="260"/>
      <c r="C37" s="260"/>
    </row>
    <row r="39" spans="1:3">
      <c r="A39" s="317"/>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39"/>
  <sheetViews>
    <sheetView showGridLines="0" zoomScaleNormal="100" zoomScaleSheetLayoutView="100" workbookViewId="0"/>
  </sheetViews>
  <sheetFormatPr defaultRowHeight="12.75"/>
  <cols>
    <col min="1" max="1" width="38" style="247" customWidth="1"/>
    <col min="2" max="3" width="10" style="247" customWidth="1"/>
    <col min="4" max="16384" width="9.140625" style="247"/>
  </cols>
  <sheetData>
    <row r="1" spans="1:8">
      <c r="A1" s="312" t="s">
        <v>721</v>
      </c>
      <c r="B1" s="1"/>
      <c r="C1" s="1"/>
    </row>
    <row r="2" spans="1:8">
      <c r="A2" s="1"/>
      <c r="B2" s="1"/>
      <c r="C2" s="1"/>
    </row>
    <row r="3" spans="1:8" ht="21.75" customHeight="1" thickBot="1">
      <c r="A3" s="443" t="s">
        <v>609</v>
      </c>
      <c r="B3" s="443">
        <v>2015</v>
      </c>
      <c r="C3" s="443">
        <v>2014</v>
      </c>
      <c r="D3" s="552">
        <v>2013</v>
      </c>
      <c r="E3" s="552" t="s">
        <v>602</v>
      </c>
    </row>
    <row r="4" spans="1:8" ht="15.75" customHeight="1" thickTop="1">
      <c r="A4" s="546" t="s">
        <v>604</v>
      </c>
      <c r="B4" s="547">
        <v>0.36533444396520293</v>
      </c>
      <c r="C4" s="547">
        <v>0.3606083543739404</v>
      </c>
      <c r="D4" s="548">
        <v>0.33281563719451518</v>
      </c>
      <c r="E4" s="548">
        <v>0.36613678671130179</v>
      </c>
    </row>
    <row r="5" spans="1:8" s="1" customFormat="1" ht="15.75" customHeight="1">
      <c r="A5" s="546" t="s">
        <v>605</v>
      </c>
      <c r="B5" s="547">
        <v>0.15243422410458396</v>
      </c>
      <c r="C5" s="547">
        <v>0.18169622720744916</v>
      </c>
      <c r="D5" s="548">
        <v>0.21450884366080447</v>
      </c>
      <c r="E5" s="548">
        <v>0.22318741174621362</v>
      </c>
      <c r="F5" s="247"/>
      <c r="G5" s="247"/>
      <c r="H5" s="350"/>
    </row>
    <row r="6" spans="1:8" s="1" customFormat="1" ht="15.75" customHeight="1">
      <c r="A6" s="546" t="s">
        <v>606</v>
      </c>
      <c r="B6" s="547">
        <v>0.12942980835420917</v>
      </c>
      <c r="C6" s="547">
        <v>0.10657348313208663</v>
      </c>
      <c r="D6" s="548">
        <v>0.11514519424311817</v>
      </c>
      <c r="E6" s="548">
        <v>6.7693171056785101E-2</v>
      </c>
      <c r="F6" s="247"/>
      <c r="G6" s="247"/>
      <c r="H6" s="350"/>
    </row>
    <row r="7" spans="1:8" s="1" customFormat="1" ht="15.75" customHeight="1">
      <c r="A7" s="546" t="s">
        <v>607</v>
      </c>
      <c r="B7" s="547">
        <v>0.11528531827883369</v>
      </c>
      <c r="C7" s="547">
        <v>9.5383941393916455E-2</v>
      </c>
      <c r="D7" s="548">
        <v>6.7339545686999153E-2</v>
      </c>
      <c r="E7" s="548">
        <v>8.0393922033990775E-2</v>
      </c>
      <c r="F7" s="247"/>
      <c r="G7" s="247"/>
      <c r="H7" s="350"/>
    </row>
    <row r="8" spans="1:8" s="1" customFormat="1" ht="15.75" customHeight="1">
      <c r="A8" s="546" t="s">
        <v>367</v>
      </c>
      <c r="B8" s="547">
        <v>0.22638352145278559</v>
      </c>
      <c r="C8" s="547">
        <v>0.24516282059922959</v>
      </c>
      <c r="D8" s="548">
        <v>0.26147559774380214</v>
      </c>
      <c r="E8" s="548">
        <v>0.25352268195381378</v>
      </c>
      <c r="F8" s="247"/>
      <c r="G8" s="247"/>
      <c r="H8" s="350"/>
    </row>
    <row r="9" spans="1:8" s="1" customFormat="1" ht="15.75" customHeight="1">
      <c r="A9" s="546" t="s">
        <v>608</v>
      </c>
      <c r="B9" s="547">
        <v>1.1132683844384657E-2</v>
      </c>
      <c r="C9" s="547">
        <v>1.0575173293377782E-2</v>
      </c>
      <c r="D9" s="548">
        <v>8.7151814707608754E-3</v>
      </c>
      <c r="E9" s="548">
        <v>9.0660264978949003E-3</v>
      </c>
      <c r="F9" s="247"/>
      <c r="G9" s="247"/>
      <c r="H9" s="350"/>
    </row>
    <row r="10" spans="1:8" s="1" customFormat="1" ht="15.75" customHeight="1">
      <c r="A10" s="549" t="s">
        <v>21</v>
      </c>
      <c r="B10" s="550">
        <v>1</v>
      </c>
      <c r="C10" s="550">
        <v>1</v>
      </c>
      <c r="D10" s="551">
        <v>1</v>
      </c>
      <c r="E10" s="551">
        <v>0.99999999999999989</v>
      </c>
      <c r="F10" s="247"/>
      <c r="G10" s="247"/>
      <c r="H10" s="350"/>
    </row>
    <row r="11" spans="1:8">
      <c r="A11" s="317"/>
      <c r="B11" s="260"/>
      <c r="C11" s="260"/>
    </row>
    <row r="12" spans="1:8">
      <c r="A12" s="317"/>
      <c r="B12" s="260"/>
      <c r="C12" s="260"/>
    </row>
    <row r="13" spans="1:8">
      <c r="A13" s="317"/>
      <c r="B13" s="262"/>
      <c r="C13" s="262"/>
    </row>
    <row r="14" spans="1:8">
      <c r="B14" s="260"/>
      <c r="C14" s="260"/>
    </row>
    <row r="15" spans="1:8">
      <c r="A15" s="251"/>
      <c r="B15" s="260"/>
      <c r="C15" s="260"/>
    </row>
    <row r="16" spans="1:8">
      <c r="A16" s="317"/>
      <c r="B16" s="260"/>
      <c r="C16" s="260"/>
    </row>
    <row r="17" spans="1:3">
      <c r="A17" s="317"/>
      <c r="B17" s="260"/>
      <c r="C17" s="260"/>
    </row>
    <row r="18" spans="1:3">
      <c r="A18" s="317"/>
      <c r="B18" s="260"/>
      <c r="C18" s="260"/>
    </row>
    <row r="19" spans="1:3">
      <c r="A19" s="317"/>
      <c r="B19" s="260"/>
      <c r="C19" s="260"/>
    </row>
    <row r="20" spans="1:3">
      <c r="A20" s="317"/>
      <c r="B20" s="260"/>
      <c r="C20" s="260"/>
    </row>
    <row r="21" spans="1:3">
      <c r="A21" s="317"/>
      <c r="B21" s="260"/>
      <c r="C21" s="260"/>
    </row>
    <row r="22" spans="1:3">
      <c r="B22" s="260"/>
      <c r="C22" s="260"/>
    </row>
    <row r="23" spans="1:3">
      <c r="A23" s="251"/>
      <c r="B23" s="259"/>
      <c r="C23" s="259"/>
    </row>
    <row r="24" spans="1:3">
      <c r="A24" s="317"/>
      <c r="B24" s="260"/>
      <c r="C24" s="260"/>
    </row>
    <row r="25" spans="1:3">
      <c r="A25" s="354"/>
      <c r="B25" s="259"/>
      <c r="C25" s="259"/>
    </row>
    <row r="26" spans="1:3">
      <c r="A26" s="251"/>
      <c r="B26" s="259"/>
      <c r="C26" s="259"/>
    </row>
    <row r="27" spans="1:3">
      <c r="A27" s="317"/>
      <c r="B27" s="260"/>
      <c r="C27" s="260"/>
    </row>
    <row r="28" spans="1:3">
      <c r="A28" s="317"/>
      <c r="B28" s="260"/>
      <c r="C28" s="260"/>
    </row>
    <row r="29" spans="1:3">
      <c r="A29" s="317"/>
      <c r="B29" s="260"/>
      <c r="C29" s="260"/>
    </row>
    <row r="30" spans="1:3">
      <c r="A30" s="317"/>
      <c r="B30" s="260"/>
      <c r="C30" s="260"/>
    </row>
    <row r="31" spans="1:3">
      <c r="A31" s="317"/>
      <c r="B31" s="260"/>
      <c r="C31" s="260"/>
    </row>
    <row r="32" spans="1:3">
      <c r="B32" s="259"/>
      <c r="C32" s="259"/>
    </row>
    <row r="33" spans="1:3">
      <c r="A33" s="251"/>
      <c r="B33" s="257"/>
      <c r="C33" s="257"/>
    </row>
    <row r="34" spans="1:3">
      <c r="A34" s="317"/>
      <c r="B34" s="260"/>
      <c r="C34" s="260"/>
    </row>
    <row r="35" spans="1:3">
      <c r="A35" s="317"/>
      <c r="B35" s="260"/>
      <c r="C35" s="260"/>
    </row>
    <row r="36" spans="1:3">
      <c r="A36" s="317"/>
      <c r="B36" s="260"/>
      <c r="C36" s="260"/>
    </row>
    <row r="37" spans="1:3">
      <c r="A37" s="317"/>
      <c r="B37" s="260"/>
      <c r="C37" s="260"/>
    </row>
    <row r="39" spans="1:3">
      <c r="A39" s="317"/>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33"/>
  <sheetViews>
    <sheetView showGridLines="0" zoomScaleNormal="100" zoomScaleSheetLayoutView="100" workbookViewId="0"/>
  </sheetViews>
  <sheetFormatPr defaultRowHeight="12.75"/>
  <cols>
    <col min="1" max="1" width="38" style="247" customWidth="1"/>
    <col min="2" max="3" width="10" style="247" customWidth="1"/>
    <col min="4" max="16384" width="9.140625" style="247"/>
  </cols>
  <sheetData>
    <row r="1" spans="1:8">
      <c r="A1" s="312" t="s">
        <v>722</v>
      </c>
      <c r="B1" s="1"/>
      <c r="C1" s="1"/>
    </row>
    <row r="2" spans="1:8">
      <c r="A2" s="1"/>
      <c r="B2" s="1"/>
      <c r="C2" s="1"/>
    </row>
    <row r="3" spans="1:8" ht="21.75" customHeight="1" thickBot="1">
      <c r="A3" s="443" t="s">
        <v>609</v>
      </c>
      <c r="B3" s="443">
        <v>2015</v>
      </c>
      <c r="C3" s="443">
        <v>2014</v>
      </c>
      <c r="D3" s="552">
        <v>2013</v>
      </c>
      <c r="E3" s="552" t="s">
        <v>602</v>
      </c>
    </row>
    <row r="4" spans="1:8" ht="15.75" customHeight="1" thickTop="1">
      <c r="A4" s="546" t="s">
        <v>723</v>
      </c>
      <c r="B4" s="621">
        <v>1.45</v>
      </c>
      <c r="C4" s="621">
        <v>1.42</v>
      </c>
      <c r="D4" s="622">
        <v>1.35</v>
      </c>
      <c r="E4" s="622">
        <v>1.26</v>
      </c>
    </row>
    <row r="5" spans="1:8" s="1" customFormat="1" ht="15.75" customHeight="1">
      <c r="A5" s="620" t="s">
        <v>724</v>
      </c>
      <c r="B5" s="623">
        <v>0.23</v>
      </c>
      <c r="C5" s="623">
        <v>0.27</v>
      </c>
      <c r="D5" s="624">
        <v>0.3</v>
      </c>
      <c r="E5" s="624">
        <v>0.31</v>
      </c>
      <c r="F5" s="247"/>
      <c r="G5" s="247"/>
      <c r="H5" s="350"/>
    </row>
    <row r="6" spans="1:8">
      <c r="A6" s="317"/>
      <c r="B6" s="260"/>
      <c r="C6" s="260"/>
    </row>
    <row r="7" spans="1:8">
      <c r="A7" s="317"/>
      <c r="B7" s="262"/>
      <c r="C7" s="262"/>
    </row>
    <row r="8" spans="1:8">
      <c r="B8" s="260"/>
      <c r="C8" s="260"/>
    </row>
    <row r="9" spans="1:8">
      <c r="A9" s="251"/>
      <c r="B9" s="260"/>
      <c r="C9" s="260"/>
    </row>
    <row r="10" spans="1:8">
      <c r="A10" s="317"/>
      <c r="B10" s="260"/>
      <c r="C10" s="260"/>
    </row>
    <row r="11" spans="1:8">
      <c r="A11" s="317"/>
      <c r="B11" s="260"/>
      <c r="C11" s="260"/>
    </row>
    <row r="12" spans="1:8">
      <c r="A12" s="317"/>
      <c r="B12" s="260"/>
      <c r="C12" s="260"/>
    </row>
    <row r="13" spans="1:8">
      <c r="A13" s="317"/>
      <c r="B13" s="260"/>
      <c r="C13" s="260"/>
    </row>
    <row r="14" spans="1:8">
      <c r="A14" s="317"/>
      <c r="B14" s="260"/>
      <c r="C14" s="260"/>
    </row>
    <row r="15" spans="1:8">
      <c r="A15" s="317"/>
      <c r="B15" s="260"/>
      <c r="C15" s="260"/>
    </row>
    <row r="16" spans="1:8">
      <c r="B16" s="260"/>
      <c r="C16" s="260"/>
    </row>
    <row r="17" spans="1:3">
      <c r="A17" s="251"/>
      <c r="B17" s="259"/>
      <c r="C17" s="259"/>
    </row>
    <row r="18" spans="1:3">
      <c r="A18" s="317"/>
      <c r="B18" s="260"/>
      <c r="C18" s="260"/>
    </row>
    <row r="19" spans="1:3">
      <c r="A19" s="354"/>
      <c r="B19" s="259"/>
      <c r="C19" s="259"/>
    </row>
    <row r="20" spans="1:3">
      <c r="A20" s="251"/>
      <c r="B20" s="259"/>
      <c r="C20" s="259"/>
    </row>
    <row r="21" spans="1:3">
      <c r="A21" s="317"/>
      <c r="B21" s="260"/>
      <c r="C21" s="260"/>
    </row>
    <row r="22" spans="1:3">
      <c r="A22" s="317"/>
      <c r="B22" s="260"/>
      <c r="C22" s="260"/>
    </row>
    <row r="23" spans="1:3">
      <c r="A23" s="317"/>
      <c r="B23" s="260"/>
      <c r="C23" s="260"/>
    </row>
    <row r="24" spans="1:3">
      <c r="A24" s="317"/>
      <c r="B24" s="260"/>
      <c r="C24" s="260"/>
    </row>
    <row r="25" spans="1:3">
      <c r="A25" s="317"/>
      <c r="B25" s="260"/>
      <c r="C25" s="260"/>
    </row>
    <row r="26" spans="1:3">
      <c r="B26" s="259"/>
      <c r="C26" s="259"/>
    </row>
    <row r="27" spans="1:3">
      <c r="A27" s="251"/>
      <c r="B27" s="257"/>
      <c r="C27" s="257"/>
    </row>
    <row r="28" spans="1:3">
      <c r="A28" s="317"/>
      <c r="B28" s="260"/>
      <c r="C28" s="260"/>
    </row>
    <row r="29" spans="1:3">
      <c r="A29" s="317"/>
      <c r="B29" s="260"/>
      <c r="C29" s="260"/>
    </row>
    <row r="30" spans="1:3">
      <c r="A30" s="317"/>
      <c r="B30" s="260"/>
      <c r="C30" s="260"/>
    </row>
    <row r="31" spans="1:3">
      <c r="A31" s="317"/>
      <c r="B31" s="260"/>
      <c r="C31" s="260"/>
    </row>
    <row r="33" spans="1:1">
      <c r="A33" s="317"/>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39"/>
  <sheetViews>
    <sheetView showGridLines="0" zoomScaleNormal="100" zoomScaleSheetLayoutView="100" workbookViewId="0">
      <selection activeCell="A32" sqref="A32"/>
    </sheetView>
  </sheetViews>
  <sheetFormatPr defaultRowHeight="12.75"/>
  <cols>
    <col min="1" max="1" width="41.85546875" style="247" customWidth="1"/>
    <col min="2" max="3" width="10" style="247" customWidth="1"/>
    <col min="4" max="16384" width="9.140625" style="247"/>
  </cols>
  <sheetData>
    <row r="1" spans="1:6">
      <c r="A1" s="1" t="s">
        <v>725</v>
      </c>
      <c r="B1" s="1"/>
    </row>
    <row r="2" spans="1:6">
      <c r="A2" s="1"/>
      <c r="B2" s="1"/>
    </row>
    <row r="3" spans="1:6" ht="24" customHeight="1" thickBot="1">
      <c r="A3" s="474" t="s">
        <v>687</v>
      </c>
      <c r="B3" s="475" t="s">
        <v>28</v>
      </c>
      <c r="C3" s="475" t="s">
        <v>21</v>
      </c>
    </row>
    <row r="4" spans="1:6" ht="15.75" customHeight="1" thickTop="1">
      <c r="A4" s="469" t="s">
        <v>572</v>
      </c>
      <c r="B4" s="480">
        <v>5182.4339533949997</v>
      </c>
      <c r="C4" s="480">
        <v>176311.37467346509</v>
      </c>
    </row>
    <row r="5" spans="1:6" s="1" customFormat="1" ht="15.75" customHeight="1">
      <c r="A5" s="469" t="s">
        <v>573</v>
      </c>
      <c r="B5" s="480">
        <v>27852.796879111698</v>
      </c>
      <c r="C5" s="480">
        <v>162013.94321988197</v>
      </c>
      <c r="D5" s="247"/>
      <c r="E5" s="247"/>
      <c r="F5" s="350"/>
    </row>
    <row r="6" spans="1:6" s="1" customFormat="1" ht="15.75" customHeight="1">
      <c r="A6" s="469" t="s">
        <v>574</v>
      </c>
      <c r="B6" s="480">
        <v>55950.247257514522</v>
      </c>
      <c r="C6" s="480">
        <v>57507.287501246516</v>
      </c>
      <c r="D6" s="247"/>
      <c r="E6" s="247"/>
      <c r="F6" s="350"/>
    </row>
    <row r="7" spans="1:6" s="1" customFormat="1" ht="15.75" customHeight="1">
      <c r="A7" s="469" t="s">
        <v>575</v>
      </c>
      <c r="B7" s="480">
        <v>10691.209704130251</v>
      </c>
      <c r="C7" s="480">
        <v>207229.86136993169</v>
      </c>
      <c r="D7" s="247"/>
      <c r="E7" s="247"/>
      <c r="F7" s="350"/>
    </row>
    <row r="8" spans="1:6" s="1" customFormat="1" ht="15.75" customHeight="1">
      <c r="A8" s="469" t="s">
        <v>576</v>
      </c>
      <c r="B8" s="480">
        <v>29595.429279145112</v>
      </c>
      <c r="C8" s="480">
        <v>67062.37575187227</v>
      </c>
      <c r="D8" s="247"/>
      <c r="E8" s="247"/>
      <c r="F8" s="350"/>
    </row>
    <row r="9" spans="1:6" s="1" customFormat="1" ht="15.75" customHeight="1">
      <c r="A9" s="469" t="s">
        <v>15</v>
      </c>
      <c r="B9" s="35">
        <v>0.39415477999999998</v>
      </c>
      <c r="C9" s="480">
        <v>11.652657809999999</v>
      </c>
      <c r="D9" s="247"/>
      <c r="E9" s="247"/>
      <c r="F9" s="350"/>
    </row>
    <row r="10" spans="1:6" s="1" customFormat="1" ht="15.75" customHeight="1">
      <c r="A10" s="527" t="s">
        <v>577</v>
      </c>
      <c r="B10" s="528">
        <f>SUM(B4:B9)</f>
        <v>129272.51122807659</v>
      </c>
      <c r="C10" s="528">
        <f>SUM(C4:C9)</f>
        <v>670136.49517420761</v>
      </c>
      <c r="D10" s="247"/>
      <c r="E10" s="247"/>
      <c r="F10" s="350"/>
    </row>
    <row r="11" spans="1:6" ht="15.75" customHeight="1">
      <c r="A11" s="469" t="s">
        <v>578</v>
      </c>
      <c r="B11" s="480">
        <v>2085.7697824771385</v>
      </c>
      <c r="C11" s="480">
        <v>11526.797464739402</v>
      </c>
    </row>
    <row r="12" spans="1:6" ht="15.75" customHeight="1">
      <c r="A12" s="469" t="s">
        <v>579</v>
      </c>
      <c r="B12" s="480">
        <v>80351.257432956452</v>
      </c>
      <c r="C12" s="480">
        <v>509918.98350082245</v>
      </c>
    </row>
    <row r="13" spans="1:6" ht="15.75" customHeight="1">
      <c r="A13" s="469" t="s">
        <v>11</v>
      </c>
      <c r="B13" s="480">
        <v>10166.237022280944</v>
      </c>
      <c r="C13" s="480">
        <v>40024.140403755482</v>
      </c>
    </row>
    <row r="14" spans="1:6" ht="15.75" customHeight="1">
      <c r="A14" s="469" t="s">
        <v>14</v>
      </c>
      <c r="B14" s="480">
        <v>2354.7046828371003</v>
      </c>
      <c r="C14" s="480">
        <v>71583.868844499302</v>
      </c>
    </row>
    <row r="15" spans="1:6" ht="15.75" customHeight="1">
      <c r="A15" s="469" t="s">
        <v>334</v>
      </c>
      <c r="B15" s="480">
        <v>552.80353197284501</v>
      </c>
      <c r="C15" s="480">
        <v>2298.2988051728453</v>
      </c>
    </row>
    <row r="16" spans="1:6" ht="15.75" customHeight="1">
      <c r="A16" s="527" t="s">
        <v>580</v>
      </c>
      <c r="B16" s="528">
        <f>SUM(B11:B15)</f>
        <v>95510.772452524485</v>
      </c>
      <c r="C16" s="528">
        <f>SUM(C11:C15)</f>
        <v>635352.08901898947</v>
      </c>
    </row>
    <row r="17" spans="1:3" ht="15.75" customHeight="1">
      <c r="A17" s="625" t="s">
        <v>581</v>
      </c>
      <c r="B17" s="613">
        <v>-11363</v>
      </c>
      <c r="C17" s="35">
        <v>0</v>
      </c>
    </row>
    <row r="18" spans="1:3" ht="18" customHeight="1">
      <c r="A18" s="532" t="s">
        <v>582</v>
      </c>
      <c r="B18" s="533">
        <f>(B10+B17)/B16</f>
        <v>1.2345153138268863</v>
      </c>
      <c r="C18" s="533">
        <f>C10/C16</f>
        <v>1.0547482360669134</v>
      </c>
    </row>
    <row r="19" spans="1:3" ht="15" customHeight="1">
      <c r="A19" s="531"/>
      <c r="B19" s="1"/>
      <c r="C19" s="1"/>
    </row>
    <row r="20" spans="1:3" ht="15" customHeight="1">
      <c r="A20" s="531"/>
      <c r="B20" s="1"/>
      <c r="C20" s="1"/>
    </row>
    <row r="21" spans="1:3">
      <c r="A21" s="317"/>
      <c r="B21" s="260"/>
    </row>
    <row r="22" spans="1:3">
      <c r="B22" s="260"/>
    </row>
    <row r="23" spans="1:3">
      <c r="A23" s="251"/>
      <c r="B23" s="259"/>
    </row>
    <row r="24" spans="1:3">
      <c r="A24" s="317"/>
      <c r="B24" s="260"/>
    </row>
    <row r="25" spans="1:3">
      <c r="A25" s="354"/>
      <c r="B25" s="259"/>
    </row>
    <row r="26" spans="1:3">
      <c r="A26" s="251"/>
      <c r="B26" s="259"/>
    </row>
    <row r="27" spans="1:3">
      <c r="A27" s="317"/>
      <c r="B27" s="260"/>
    </row>
    <row r="28" spans="1:3">
      <c r="A28" s="317"/>
      <c r="B28" s="260"/>
    </row>
    <row r="29" spans="1:3">
      <c r="A29" s="317"/>
      <c r="B29" s="260"/>
    </row>
    <row r="30" spans="1:3">
      <c r="A30" s="317"/>
      <c r="B30" s="260"/>
    </row>
    <row r="31" spans="1:3">
      <c r="A31" s="317"/>
      <c r="B31" s="260"/>
    </row>
    <row r="32" spans="1:3">
      <c r="B32" s="259"/>
    </row>
    <row r="33" spans="1:2">
      <c r="A33" s="251"/>
      <c r="B33" s="257"/>
    </row>
    <row r="34" spans="1:2">
      <c r="A34" s="317"/>
      <c r="B34" s="260"/>
    </row>
    <row r="35" spans="1:2">
      <c r="A35" s="317"/>
      <c r="B35" s="260"/>
    </row>
    <row r="36" spans="1:2">
      <c r="A36" s="317"/>
      <c r="B36" s="260"/>
    </row>
    <row r="37" spans="1:2">
      <c r="A37" s="317"/>
      <c r="B37" s="260"/>
    </row>
    <row r="39" spans="1:2">
      <c r="A39" s="317"/>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651"/>
      <c r="J3" s="651"/>
      <c r="K3" s="651"/>
      <c r="L3" s="651"/>
      <c r="M3" s="651"/>
      <c r="N3" s="651"/>
      <c r="O3" s="651"/>
      <c r="P3" s="651"/>
      <c r="Q3" s="651"/>
      <c r="R3" s="651"/>
    </row>
    <row r="4" spans="1:24" ht="15" customHeight="1">
      <c r="A4" s="43"/>
      <c r="B4" s="61" t="s">
        <v>54</v>
      </c>
      <c r="C4" s="107" t="s">
        <v>55</v>
      </c>
      <c r="D4" s="107" t="s">
        <v>56</v>
      </c>
      <c r="E4" s="107" t="s">
        <v>57</v>
      </c>
      <c r="F4" s="61" t="s">
        <v>58</v>
      </c>
      <c r="G4" s="61" t="s">
        <v>59</v>
      </c>
      <c r="H4" s="61" t="s">
        <v>97</v>
      </c>
      <c r="I4" s="61" t="s">
        <v>102</v>
      </c>
      <c r="J4" s="61" t="s">
        <v>108</v>
      </c>
      <c r="K4" s="61" t="s">
        <v>133</v>
      </c>
      <c r="L4" s="61" t="s">
        <v>207</v>
      </c>
      <c r="M4" s="61" t="s">
        <v>211</v>
      </c>
      <c r="N4" s="61" t="s">
        <v>237</v>
      </c>
      <c r="O4" s="61" t="s">
        <v>247</v>
      </c>
      <c r="P4" s="61" t="s">
        <v>247</v>
      </c>
      <c r="Q4" s="61"/>
      <c r="R4" s="61"/>
      <c r="S4" s="61"/>
      <c r="T4" s="61"/>
    </row>
    <row r="5" spans="1:24">
      <c r="A5" s="43" t="s">
        <v>103</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104</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105</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106</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66</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67</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120</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51</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29</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33</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216</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127</v>
      </c>
      <c r="E21" s="47"/>
      <c r="F21" s="47"/>
      <c r="G21" s="48"/>
      <c r="H21" s="48"/>
      <c r="I21" s="110"/>
      <c r="J21" s="47"/>
    </row>
    <row r="22" spans="1:24">
      <c r="A22" s="11" t="s">
        <v>121</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122</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21</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123</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24</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210</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126</v>
      </c>
      <c r="F28" s="43"/>
      <c r="G28" s="44"/>
      <c r="H28" s="44"/>
      <c r="X28" s="46"/>
    </row>
    <row r="29" spans="1:24">
      <c r="A29" s="43" t="s">
        <v>124</v>
      </c>
      <c r="B29" s="114"/>
      <c r="C29" s="114">
        <v>241929</v>
      </c>
      <c r="D29" s="114"/>
      <c r="E29" s="114"/>
      <c r="F29" s="114"/>
      <c r="G29" s="114">
        <v>110758</v>
      </c>
      <c r="H29" s="114">
        <v>117875</v>
      </c>
      <c r="I29" s="114">
        <v>120668</v>
      </c>
      <c r="J29" s="114">
        <v>122011</v>
      </c>
      <c r="X29" s="46"/>
    </row>
    <row r="30" spans="1:24">
      <c r="A30" s="108" t="s">
        <v>125</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24</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215</v>
      </c>
      <c r="W37" s="61" t="s">
        <v>214</v>
      </c>
    </row>
    <row r="38" spans="1:24">
      <c r="A38" s="61" t="s">
        <v>69</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231</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215</v>
      </c>
      <c r="U51" s="61" t="s">
        <v>214</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67</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232</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215</v>
      </c>
      <c r="U81" s="61" t="s">
        <v>214</v>
      </c>
    </row>
    <row r="82" spans="1:21">
      <c r="A82" s="61" t="s">
        <v>105</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215</v>
      </c>
      <c r="U95" s="61" t="s">
        <v>214</v>
      </c>
    </row>
    <row r="96" spans="1:21">
      <c r="A96" s="61" t="s">
        <v>106</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87</v>
      </c>
      <c r="Q96" s="58" t="e">
        <f>#REF!*100</f>
        <v>#REF!</v>
      </c>
      <c r="R96" s="58" t="e">
        <f>#REF!*100</f>
        <v>#REF!</v>
      </c>
      <c r="S96" s="58" t="e">
        <f>#REF!*100</f>
        <v>#REF!</v>
      </c>
      <c r="T96" s="58" t="e">
        <f>#REF!*100</f>
        <v>#REF!</v>
      </c>
      <c r="U96" s="58" t="e">
        <f>#REF!*100</f>
        <v>#REF!</v>
      </c>
    </row>
    <row r="97" spans="1:21">
      <c r="P97" s="11" t="s">
        <v>95</v>
      </c>
      <c r="Q97" s="58" t="e">
        <f>#REF!*100</f>
        <v>#REF!</v>
      </c>
      <c r="R97" s="58" t="e">
        <f>#REF!*100</f>
        <v>#REF!</v>
      </c>
      <c r="S97" s="58" t="e">
        <f>#REF!*100</f>
        <v>#REF!</v>
      </c>
      <c r="T97" s="58" t="e">
        <f>#REF!*100</f>
        <v>#REF!</v>
      </c>
      <c r="U97" s="58" t="e">
        <f>#REF!*100</f>
        <v>#REF!</v>
      </c>
    </row>
    <row r="98" spans="1:21">
      <c r="P98" s="92" t="s">
        <v>21</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120</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104</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215</v>
      </c>
      <c r="U137" s="61" t="s">
        <v>214</v>
      </c>
    </row>
    <row r="138" spans="1:21">
      <c r="A138" s="61" t="s">
        <v>135</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128</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218</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129</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29</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130</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215</v>
      </c>
      <c r="V193" s="61" t="s">
        <v>214</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233</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131</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236</v>
      </c>
    </row>
    <row r="224" spans="1:16">
      <c r="A224" s="61" t="s">
        <v>107</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92</v>
      </c>
      <c r="D238" s="47">
        <v>9.5</v>
      </c>
      <c r="E238" s="11">
        <v>15</v>
      </c>
      <c r="F238" s="11">
        <v>9.5</v>
      </c>
      <c r="G238" s="11">
        <v>-0.7</v>
      </c>
      <c r="H238" s="11">
        <v>10.9</v>
      </c>
      <c r="I238" s="11">
        <v>14.1</v>
      </c>
      <c r="J238" s="11">
        <v>9.4</v>
      </c>
      <c r="K238" s="11">
        <v>10.5</v>
      </c>
      <c r="L238" s="11">
        <f>20.8-12.1</f>
        <v>8.7000000000000011</v>
      </c>
      <c r="M238" s="11">
        <v>12.1</v>
      </c>
    </row>
    <row r="242" spans="1:16">
      <c r="P242" s="11" t="s">
        <v>92</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234</v>
      </c>
      <c r="D244" s="47">
        <v>3</v>
      </c>
      <c r="E244" s="11">
        <v>7.2</v>
      </c>
      <c r="F244" s="11">
        <v>3.4</v>
      </c>
      <c r="G244" s="11">
        <v>-2.6</v>
      </c>
      <c r="H244" s="11">
        <v>4.5</v>
      </c>
      <c r="I244" s="11">
        <v>6.8</v>
      </c>
      <c r="J244" s="11">
        <v>3.3</v>
      </c>
      <c r="K244" s="11">
        <v>2.5</v>
      </c>
      <c r="L244" s="11">
        <f>5.9-4.5</f>
        <v>1.4000000000000004</v>
      </c>
      <c r="M244" s="11">
        <v>4.5</v>
      </c>
    </row>
    <row r="252" spans="1:16">
      <c r="P252" s="11" t="s">
        <v>234</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186</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17</v>
      </c>
      <c r="C4" s="66" t="s">
        <v>245</v>
      </c>
      <c r="D4" s="66" t="s">
        <v>244</v>
      </c>
      <c r="E4" s="66" t="s">
        <v>243</v>
      </c>
      <c r="F4" s="66" t="s">
        <v>238</v>
      </c>
      <c r="G4" s="66" t="s">
        <v>212</v>
      </c>
      <c r="H4" s="66" t="s">
        <v>208</v>
      </c>
      <c r="I4" s="66" t="s">
        <v>30</v>
      </c>
      <c r="J4" s="66" t="s">
        <v>48</v>
      </c>
      <c r="K4" s="66" t="s">
        <v>109</v>
      </c>
      <c r="L4" s="66" t="s">
        <v>134</v>
      </c>
      <c r="N4" s="66" t="s">
        <v>259</v>
      </c>
      <c r="O4" s="66" t="s">
        <v>260</v>
      </c>
      <c r="P4" s="66" t="s">
        <v>48</v>
      </c>
      <c r="Q4" s="66" t="s">
        <v>30</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60</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60</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32</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31</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132</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81</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82</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17</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60</v>
      </c>
      <c r="C26" s="69"/>
      <c r="D26" s="69"/>
      <c r="E26" s="69"/>
      <c r="F26" s="221" t="e">
        <f t="shared" si="7"/>
        <v>#REF!</v>
      </c>
      <c r="G26" s="221">
        <f t="shared" si="7"/>
        <v>134</v>
      </c>
      <c r="H26" s="76" t="s">
        <v>96</v>
      </c>
      <c r="I26" s="142" t="e">
        <f>+P6</f>
        <v>#REF!</v>
      </c>
      <c r="J26" s="142"/>
      <c r="K26" s="166">
        <f>+R6</f>
        <v>0</v>
      </c>
      <c r="L26" s="166"/>
      <c r="O26" s="19"/>
      <c r="P26" s="161"/>
      <c r="Q26" s="19"/>
      <c r="R26" s="19"/>
      <c r="S26" s="19"/>
      <c r="T26" s="19"/>
      <c r="U26" s="19"/>
      <c r="V26" s="19"/>
    </row>
    <row r="27" spans="2:22" ht="16.5" hidden="1" customHeight="1" outlineLevel="1">
      <c r="B27" s="225" t="s">
        <v>61</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32</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31</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132</v>
      </c>
      <c r="C37" s="67"/>
      <c r="D37" s="67"/>
      <c r="E37" s="67"/>
      <c r="F37" s="221" t="e">
        <f t="shared" si="12"/>
        <v>#REF!</v>
      </c>
      <c r="G37" s="221">
        <f t="shared" si="13"/>
        <v>1379</v>
      </c>
      <c r="H37" s="224" t="s">
        <v>96</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81</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82</v>
      </c>
      <c r="C41" s="74"/>
      <c r="D41" s="74"/>
      <c r="E41" s="74"/>
      <c r="F41" s="221" t="e">
        <f>+N21</f>
        <v>#REF!</v>
      </c>
      <c r="G41" s="221" t="e">
        <f>+O21</f>
        <v>#REF!</v>
      </c>
      <c r="H41" s="68" t="s">
        <v>96</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241</v>
      </c>
    </row>
    <row r="2" spans="2:37">
      <c r="B2" s="146"/>
      <c r="H2" s="93"/>
      <c r="V2" s="59">
        <f>V6-U6</f>
        <v>15</v>
      </c>
      <c r="W2" s="59"/>
      <c r="X2" s="59"/>
      <c r="Y2" s="59"/>
    </row>
    <row r="4" spans="2:37" ht="15.75" customHeight="1">
      <c r="B4" s="233" t="s">
        <v>39</v>
      </c>
      <c r="C4" s="653">
        <v>41547</v>
      </c>
      <c r="D4" s="654"/>
      <c r="E4" s="654"/>
      <c r="H4" s="6" t="s">
        <v>39</v>
      </c>
      <c r="I4" s="6"/>
      <c r="J4" s="6"/>
      <c r="K4" s="6"/>
      <c r="L4" s="6"/>
      <c r="M4" s="6"/>
      <c r="N4" s="6"/>
      <c r="O4" s="6"/>
      <c r="P4" s="6"/>
      <c r="Q4" s="6"/>
      <c r="R4" s="6"/>
      <c r="S4" s="6"/>
      <c r="T4" s="6"/>
      <c r="U4" s="6"/>
      <c r="V4" s="6"/>
      <c r="W4" s="6"/>
      <c r="X4" s="6"/>
      <c r="Y4" s="6"/>
      <c r="Z4" s="6"/>
      <c r="AA4" s="6"/>
      <c r="AB4" s="6"/>
      <c r="AC4" s="655" t="s">
        <v>225</v>
      </c>
      <c r="AD4" s="655"/>
      <c r="AE4" s="655"/>
      <c r="AF4" s="655"/>
      <c r="AG4" s="655"/>
      <c r="AH4" s="655"/>
      <c r="AI4" s="655"/>
      <c r="AJ4" s="655"/>
    </row>
    <row r="5" spans="2:37" ht="13.5" customHeight="1">
      <c r="B5" s="7"/>
      <c r="C5" s="3" t="s">
        <v>44</v>
      </c>
      <c r="D5" s="2" t="s">
        <v>45</v>
      </c>
      <c r="E5" s="3" t="s">
        <v>50</v>
      </c>
      <c r="H5" s="7" t="s">
        <v>41</v>
      </c>
      <c r="I5" s="94" t="s">
        <v>68</v>
      </c>
      <c r="J5" s="94" t="s">
        <v>62</v>
      </c>
      <c r="K5" s="94" t="s">
        <v>63</v>
      </c>
      <c r="L5" s="94" t="s">
        <v>71</v>
      </c>
      <c r="M5" s="94" t="s">
        <v>64</v>
      </c>
      <c r="N5" s="94" t="s">
        <v>65</v>
      </c>
      <c r="O5" s="94" t="s">
        <v>55</v>
      </c>
      <c r="P5" s="94" t="s">
        <v>56</v>
      </c>
      <c r="Q5" s="94" t="s">
        <v>57</v>
      </c>
      <c r="R5" s="94" t="s">
        <v>58</v>
      </c>
      <c r="S5" s="94" t="s">
        <v>59</v>
      </c>
      <c r="T5" s="94" t="s">
        <v>97</v>
      </c>
      <c r="U5" s="94" t="s">
        <v>102</v>
      </c>
      <c r="V5" s="94" t="s">
        <v>108</v>
      </c>
      <c r="W5" s="94" t="s">
        <v>133</v>
      </c>
      <c r="X5" s="94" t="s">
        <v>207</v>
      </c>
      <c r="Y5" s="94" t="s">
        <v>211</v>
      </c>
      <c r="Z5" s="94" t="s">
        <v>237</v>
      </c>
      <c r="AA5" s="94"/>
      <c r="AB5" s="94"/>
      <c r="AC5" s="7">
        <v>110</v>
      </c>
      <c r="AD5" s="7">
        <v>120</v>
      </c>
      <c r="AE5" s="7">
        <v>160</v>
      </c>
      <c r="AF5" s="7">
        <v>230</v>
      </c>
      <c r="AG5" s="7">
        <v>450</v>
      </c>
      <c r="AH5" s="7">
        <v>600</v>
      </c>
      <c r="AI5" s="7">
        <v>800</v>
      </c>
      <c r="AJ5" s="3" t="s">
        <v>21</v>
      </c>
    </row>
    <row r="6" spans="2:37" ht="13.5" customHeight="1">
      <c r="B6" s="1" t="s">
        <v>49</v>
      </c>
      <c r="C6" s="35">
        <v>898</v>
      </c>
      <c r="D6" s="234">
        <v>905</v>
      </c>
      <c r="E6" s="96">
        <f t="shared" ref="E6:E19" si="0">+IFERROR(C6/D6-1,"-")</f>
        <v>-7.7348066298342788E-3</v>
      </c>
      <c r="H6" s="1" t="s">
        <v>49</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46</v>
      </c>
      <c r="C7" s="35">
        <v>10</v>
      </c>
      <c r="D7" s="234">
        <v>0</v>
      </c>
      <c r="E7" s="96" t="str">
        <f t="shared" si="0"/>
        <v>-</v>
      </c>
      <c r="H7" s="1" t="s">
        <v>46</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119</v>
      </c>
      <c r="C8" s="104">
        <f>+SUBTOTAL(9,C6:C7)</f>
        <v>908</v>
      </c>
      <c r="D8" s="104">
        <f>+SUBTOTAL(9,D6:D7)</f>
        <v>905</v>
      </c>
      <c r="E8" s="105">
        <f t="shared" si="0"/>
        <v>3.3149171270718814E-3</v>
      </c>
      <c r="H8" s="8" t="s">
        <v>119</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88</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42</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84</v>
      </c>
      <c r="C11" s="98">
        <f>+SUBTOTAL(9,C6:C10)</f>
        <v>908</v>
      </c>
      <c r="D11" s="98">
        <f>+SUBTOTAL(9,D6:D10)</f>
        <v>905</v>
      </c>
      <c r="E11" s="99">
        <f>+IFERROR(C11/D11-1,"-")</f>
        <v>3.3149171270718814E-3</v>
      </c>
      <c r="H11" s="97" t="s">
        <v>84</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38</v>
      </c>
      <c r="C12" s="35">
        <v>20</v>
      </c>
      <c r="D12" s="234">
        <v>21</v>
      </c>
      <c r="E12" s="96">
        <f t="shared" si="0"/>
        <v>-4.7619047619047672E-2</v>
      </c>
      <c r="H12" s="1" t="s">
        <v>38</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36</v>
      </c>
      <c r="C13" s="35">
        <v>144</v>
      </c>
      <c r="D13" s="234">
        <v>140.5</v>
      </c>
      <c r="E13" s="96">
        <f t="shared" si="0"/>
        <v>2.4911032028469782E-2</v>
      </c>
      <c r="H13" s="1" t="s">
        <v>36</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43</v>
      </c>
      <c r="C14" s="35">
        <v>15</v>
      </c>
      <c r="D14" s="234">
        <v>14</v>
      </c>
      <c r="E14" s="96">
        <f t="shared" si="0"/>
        <v>7.1428571428571397E-2</v>
      </c>
      <c r="H14" s="1" t="s">
        <v>43</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34</v>
      </c>
      <c r="C15" s="35">
        <v>34</v>
      </c>
      <c r="D15" s="234">
        <v>33</v>
      </c>
      <c r="E15" s="96">
        <f t="shared" si="0"/>
        <v>3.0303030303030276E-2</v>
      </c>
      <c r="H15" s="1" t="s">
        <v>34</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47</v>
      </c>
      <c r="C16" s="98">
        <f>+SUBTOTAL(9,C6:C15)</f>
        <v>1121</v>
      </c>
      <c r="D16" s="235">
        <f>+SUBTOTAL(9,D6:D15)</f>
        <v>1113.5</v>
      </c>
      <c r="E16" s="99">
        <f t="shared" si="0"/>
        <v>6.7355186349349339E-3</v>
      </c>
      <c r="H16" s="100" t="s">
        <v>47</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35</v>
      </c>
      <c r="C17" s="35">
        <f>+AD17</f>
        <v>0</v>
      </c>
      <c r="D17" s="234">
        <v>8</v>
      </c>
      <c r="E17" s="96">
        <f t="shared" si="0"/>
        <v>-1</v>
      </c>
      <c r="H17" s="1" t="s">
        <v>35</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37</v>
      </c>
      <c r="C18" s="35">
        <v>5.5</v>
      </c>
      <c r="D18" s="234">
        <v>6</v>
      </c>
      <c r="E18" s="96">
        <f t="shared" si="0"/>
        <v>-8.333333333333337E-2</v>
      </c>
      <c r="H18" s="1" t="s">
        <v>37</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118</v>
      </c>
      <c r="C19" s="35">
        <v>5.5</v>
      </c>
      <c r="D19" s="234">
        <v>6</v>
      </c>
      <c r="E19" s="96">
        <f t="shared" si="0"/>
        <v>-8.333333333333337E-2</v>
      </c>
      <c r="H19" s="1" t="s">
        <v>118</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40</v>
      </c>
      <c r="C20" s="236">
        <f>+SUBTOTAL(9,C6:C19)</f>
        <v>1132</v>
      </c>
      <c r="D20" s="236">
        <f>+SUBTOTAL(9,D6:D19)</f>
        <v>1133.5</v>
      </c>
      <c r="E20" s="237">
        <f>+IFERROR(C20/D20-1,"-")</f>
        <v>-1.3233348037053894E-3</v>
      </c>
      <c r="H20" s="149" t="s">
        <v>40</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652">
        <v>2011</v>
      </c>
      <c r="Q23" s="652"/>
      <c r="R23" s="652"/>
      <c r="S23" s="652"/>
      <c r="T23" s="652">
        <v>2012</v>
      </c>
      <c r="U23" s="652"/>
      <c r="V23" s="243"/>
      <c r="W23" s="243"/>
      <c r="X23" s="243"/>
      <c r="Y23" s="155"/>
    </row>
    <row r="24" spans="2:37">
      <c r="C24" s="5"/>
      <c r="K24" s="3" t="s">
        <v>83</v>
      </c>
      <c r="L24" s="9" t="s">
        <v>52</v>
      </c>
      <c r="M24" s="9" t="s">
        <v>53</v>
      </c>
      <c r="N24" s="9" t="s">
        <v>54</v>
      </c>
      <c r="O24" s="9" t="s">
        <v>110</v>
      </c>
      <c r="P24" s="9" t="s">
        <v>111</v>
      </c>
      <c r="Q24" s="9" t="s">
        <v>112</v>
      </c>
      <c r="R24" s="9" t="s">
        <v>113</v>
      </c>
      <c r="S24" s="9" t="s">
        <v>114</v>
      </c>
      <c r="T24" s="9" t="s">
        <v>115</v>
      </c>
      <c r="U24" s="9" t="s">
        <v>116</v>
      </c>
      <c r="V24" s="9" t="s">
        <v>117</v>
      </c>
      <c r="W24" s="9" t="s">
        <v>145</v>
      </c>
      <c r="X24" s="9" t="s">
        <v>209</v>
      </c>
      <c r="Y24" s="9" t="s">
        <v>213</v>
      </c>
      <c r="Z24" s="9" t="s">
        <v>239</v>
      </c>
      <c r="AA24" s="9"/>
      <c r="AB24" s="9"/>
    </row>
    <row r="25" spans="2:37">
      <c r="H25" s="1" t="s">
        <v>84</v>
      </c>
      <c r="K25" s="3" t="s">
        <v>84</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217</v>
      </c>
      <c r="K26" s="3" t="s">
        <v>85</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40</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72</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652">
        <v>2011</v>
      </c>
      <c r="AN70" s="652"/>
      <c r="AO70" s="652"/>
      <c r="AP70" s="652"/>
      <c r="AQ70" s="652">
        <v>2012</v>
      </c>
      <c r="AR70" s="652"/>
    </row>
    <row r="71" spans="18:44">
      <c r="AI71" s="103" t="s">
        <v>98</v>
      </c>
      <c r="AJ71" s="103" t="s">
        <v>99</v>
      </c>
      <c r="AK71" s="103" t="s">
        <v>100</v>
      </c>
      <c r="AL71" s="103" t="s">
        <v>101</v>
      </c>
      <c r="AM71" s="103" t="s">
        <v>98</v>
      </c>
      <c r="AN71" s="103" t="s">
        <v>99</v>
      </c>
      <c r="AO71" s="103" t="s">
        <v>100</v>
      </c>
      <c r="AP71" s="103" t="s">
        <v>101</v>
      </c>
      <c r="AQ71" s="103" t="s">
        <v>98</v>
      </c>
      <c r="AR71" s="103" t="s">
        <v>99</v>
      </c>
    </row>
    <row r="72" spans="18:44">
      <c r="X72" s="1">
        <f>743+241+255+203+175+167+606</f>
        <v>2390</v>
      </c>
      <c r="AH72" s="7" t="s">
        <v>70</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89</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E72"/>
  <sheetViews>
    <sheetView showGridLines="0" zoomScaleNormal="100" zoomScaleSheetLayoutView="100" workbookViewId="0"/>
  </sheetViews>
  <sheetFormatPr defaultRowHeight="15"/>
  <cols>
    <col min="1" max="1" width="38" style="250" customWidth="1"/>
    <col min="2" max="3" width="10" style="250" customWidth="1"/>
    <col min="4" max="16384" width="9.140625" style="250"/>
  </cols>
  <sheetData>
    <row r="1" spans="1:5" s="247" customFormat="1" ht="12.75">
      <c r="A1" s="289" t="s">
        <v>325</v>
      </c>
    </row>
    <row r="3" spans="1:5" s="247" customFormat="1" ht="24" customHeight="1" thickBot="1">
      <c r="A3" s="248" t="s">
        <v>321</v>
      </c>
      <c r="B3" s="249">
        <v>2015</v>
      </c>
      <c r="C3" s="249">
        <v>2014</v>
      </c>
      <c r="D3" s="249">
        <v>2013</v>
      </c>
      <c r="E3" s="249">
        <v>2012</v>
      </c>
    </row>
    <row r="4" spans="1:5" customFormat="1" ht="15.75" customHeight="1" thickTop="1">
      <c r="A4" s="284" t="s">
        <v>323</v>
      </c>
      <c r="B4" s="290">
        <v>189254</v>
      </c>
      <c r="C4" s="290">
        <v>151850</v>
      </c>
      <c r="D4" s="278">
        <v>138627</v>
      </c>
      <c r="E4" s="278">
        <v>125474</v>
      </c>
    </row>
    <row r="5" spans="1:5" customFormat="1" ht="15.75" customHeight="1">
      <c r="A5" s="284" t="s">
        <v>276</v>
      </c>
      <c r="B5" s="290">
        <v>195729</v>
      </c>
      <c r="C5" s="290">
        <v>183388</v>
      </c>
      <c r="D5" s="278">
        <v>170439</v>
      </c>
      <c r="E5" s="278">
        <v>159694</v>
      </c>
    </row>
    <row r="6" spans="1:5" customFormat="1" ht="15.75" customHeight="1">
      <c r="A6" s="284" t="s">
        <v>326</v>
      </c>
      <c r="B6" s="290">
        <v>807911</v>
      </c>
      <c r="C6" s="290">
        <v>696010</v>
      </c>
      <c r="D6" s="278">
        <v>720822</v>
      </c>
      <c r="E6" s="278">
        <v>657763</v>
      </c>
    </row>
    <row r="7" spans="1:5" customFormat="1" ht="15.75" customHeight="1">
      <c r="A7" s="295" t="s">
        <v>327</v>
      </c>
      <c r="B7" s="296">
        <v>64632.880000000005</v>
      </c>
      <c r="C7" s="296">
        <v>55680.800000000003</v>
      </c>
      <c r="D7" s="297">
        <v>57666</v>
      </c>
      <c r="E7" s="298">
        <v>52621</v>
      </c>
    </row>
    <row r="8" spans="1:5" customFormat="1" ht="15.75" customHeight="1">
      <c r="A8" s="284" t="s">
        <v>328</v>
      </c>
      <c r="B8" s="291">
        <v>0.23425104993000467</v>
      </c>
      <c r="C8" s="291">
        <v>0.21817215269895548</v>
      </c>
      <c r="D8" s="292">
        <v>0.1923179370219</v>
      </c>
      <c r="E8" s="293">
        <v>0.19075867751758613</v>
      </c>
    </row>
    <row r="9" spans="1:5" customFormat="1" ht="15.75" customHeight="1">
      <c r="A9" s="284" t="s">
        <v>329</v>
      </c>
      <c r="B9" s="291">
        <v>0.24226554657629368</v>
      </c>
      <c r="C9" s="291">
        <v>0.26348472004712575</v>
      </c>
      <c r="D9" s="292">
        <v>0.23645088523935173</v>
      </c>
      <c r="E9" s="293">
        <v>0.24299999999999999</v>
      </c>
    </row>
    <row r="10" spans="1:5" customFormat="1" ht="15.75" customHeight="1">
      <c r="A10" s="280" t="s">
        <v>330</v>
      </c>
      <c r="B10" s="294">
        <v>0.79908668572948927</v>
      </c>
      <c r="C10" s="294">
        <v>0.7454042932064997</v>
      </c>
      <c r="D10" s="294">
        <v>0.76777120945837996</v>
      </c>
      <c r="E10" s="294">
        <v>0.73030005273822407</v>
      </c>
    </row>
    <row r="11" spans="1:5">
      <c r="A11" s="251"/>
      <c r="B11" s="260"/>
      <c r="C11" s="260"/>
    </row>
    <row r="12" spans="1:5">
      <c r="A12" s="265"/>
      <c r="B12" s="260"/>
      <c r="C12" s="260"/>
    </row>
    <row r="13" spans="1:5">
      <c r="A13" s="265"/>
      <c r="B13" s="260"/>
      <c r="C13" s="260"/>
    </row>
    <row r="14" spans="1:5">
      <c r="A14" s="265"/>
      <c r="B14" s="262"/>
      <c r="C14" s="262"/>
    </row>
    <row r="15" spans="1:5">
      <c r="A15" s="246"/>
      <c r="B15" s="260"/>
      <c r="C15" s="260"/>
    </row>
    <row r="16" spans="1:5">
      <c r="A16" s="251"/>
      <c r="B16" s="260"/>
      <c r="C16" s="260"/>
    </row>
    <row r="17" spans="1:3">
      <c r="A17" s="265"/>
      <c r="B17" s="260"/>
      <c r="C17" s="260"/>
    </row>
    <row r="18" spans="1:3">
      <c r="A18" s="265"/>
      <c r="B18" s="260"/>
      <c r="C18" s="260"/>
    </row>
    <row r="19" spans="1:3">
      <c r="A19" s="265"/>
      <c r="B19" s="260"/>
      <c r="C19" s="260"/>
    </row>
    <row r="20" spans="1:3">
      <c r="A20" s="265"/>
      <c r="B20" s="260"/>
      <c r="C20" s="260"/>
    </row>
    <row r="21" spans="1:3">
      <c r="A21" s="265"/>
      <c r="B21" s="260"/>
      <c r="C21" s="260"/>
    </row>
    <row r="22" spans="1:3">
      <c r="A22" s="265"/>
      <c r="B22" s="260"/>
      <c r="C22" s="260"/>
    </row>
    <row r="23" spans="1:3">
      <c r="A23" s="246"/>
      <c r="B23" s="260"/>
      <c r="C23" s="260"/>
    </row>
    <row r="24" spans="1:3">
      <c r="A24" s="251"/>
      <c r="B24" s="259"/>
      <c r="C24" s="259"/>
    </row>
    <row r="25" spans="1:3">
      <c r="A25" s="265"/>
      <c r="B25" s="260"/>
      <c r="C25" s="260"/>
    </row>
    <row r="26" spans="1:3">
      <c r="A26" s="261"/>
      <c r="B26" s="259"/>
      <c r="C26" s="259"/>
    </row>
    <row r="27" spans="1:3">
      <c r="A27" s="251"/>
      <c r="B27" s="259"/>
      <c r="C27" s="259"/>
    </row>
    <row r="28" spans="1:3">
      <c r="A28" s="265"/>
      <c r="B28" s="260"/>
      <c r="C28" s="260"/>
    </row>
    <row r="29" spans="1:3">
      <c r="A29" s="265"/>
      <c r="B29" s="260"/>
      <c r="C29" s="260"/>
    </row>
    <row r="30" spans="1:3">
      <c r="A30" s="265"/>
      <c r="B30" s="260"/>
      <c r="C30" s="260"/>
    </row>
    <row r="31" spans="1:3">
      <c r="A31" s="265"/>
      <c r="B31" s="260"/>
      <c r="C31" s="260"/>
    </row>
    <row r="32" spans="1:3">
      <c r="A32" s="265"/>
      <c r="B32" s="260"/>
      <c r="C32" s="260"/>
    </row>
    <row r="33" spans="1:3">
      <c r="A33" s="245"/>
      <c r="B33" s="259"/>
      <c r="C33" s="259"/>
    </row>
    <row r="34" spans="1:3">
      <c r="A34" s="251"/>
      <c r="B34" s="258"/>
      <c r="C34" s="258"/>
    </row>
    <row r="35" spans="1:3">
      <c r="A35" s="265"/>
      <c r="B35" s="260"/>
      <c r="C35" s="260"/>
    </row>
    <row r="36" spans="1:3">
      <c r="A36" s="265"/>
      <c r="B36" s="260"/>
      <c r="C36" s="260"/>
    </row>
    <row r="37" spans="1:3">
      <c r="A37" s="265"/>
      <c r="B37" s="260"/>
      <c r="C37" s="260"/>
    </row>
    <row r="38" spans="1:3">
      <c r="A38" s="265"/>
      <c r="B38" s="260"/>
      <c r="C38" s="260"/>
    </row>
    <row r="39" spans="1:3">
      <c r="A39" s="245"/>
      <c r="B39" s="245"/>
      <c r="C39" s="245"/>
    </row>
    <row r="40" spans="1:3">
      <c r="A40" s="266"/>
      <c r="B40" s="245"/>
      <c r="C40" s="245"/>
    </row>
    <row r="41" spans="1:3">
      <c r="A41" s="245"/>
      <c r="B41" s="245"/>
      <c r="C41" s="245"/>
    </row>
    <row r="42" spans="1:3">
      <c r="A42" s="245"/>
      <c r="B42" s="245"/>
      <c r="C42" s="245"/>
    </row>
    <row r="43" spans="1:3">
      <c r="A43" s="245"/>
      <c r="B43" s="245"/>
      <c r="C43" s="245"/>
    </row>
    <row r="44" spans="1:3">
      <c r="A44" s="245"/>
      <c r="B44" s="245"/>
      <c r="C44" s="245"/>
    </row>
    <row r="45" spans="1:3">
      <c r="A45" s="245"/>
      <c r="B45" s="245"/>
      <c r="C45" s="245"/>
    </row>
    <row r="46" spans="1:3">
      <c r="A46" s="245"/>
      <c r="B46" s="245"/>
      <c r="C46" s="245"/>
    </row>
    <row r="47" spans="1:3">
      <c r="A47" s="245"/>
      <c r="B47" s="245"/>
      <c r="C47" s="245"/>
    </row>
    <row r="48" spans="1:3">
      <c r="A48" s="245"/>
      <c r="B48" s="245"/>
      <c r="C48" s="245"/>
    </row>
    <row r="49" spans="1:3">
      <c r="A49" s="245"/>
      <c r="B49" s="245"/>
      <c r="C49" s="245"/>
    </row>
    <row r="50" spans="1:3">
      <c r="A50" s="245"/>
      <c r="B50" s="245"/>
      <c r="C50" s="245"/>
    </row>
    <row r="51" spans="1:3">
      <c r="A51" s="245"/>
      <c r="B51" s="245"/>
      <c r="C51" s="245"/>
    </row>
    <row r="52" spans="1:3">
      <c r="A52" s="245"/>
      <c r="B52" s="245"/>
      <c r="C52" s="245"/>
    </row>
    <row r="53" spans="1:3">
      <c r="A53" s="245"/>
      <c r="B53" s="245"/>
      <c r="C53" s="245"/>
    </row>
    <row r="54" spans="1:3">
      <c r="A54" s="245"/>
      <c r="B54" s="245"/>
      <c r="C54" s="245"/>
    </row>
    <row r="55" spans="1:3">
      <c r="A55" s="245"/>
      <c r="B55" s="245"/>
      <c r="C55" s="245"/>
    </row>
    <row r="56" spans="1:3">
      <c r="A56" s="245"/>
      <c r="B56" s="245"/>
      <c r="C56" s="245"/>
    </row>
    <row r="57" spans="1:3">
      <c r="A57" s="245"/>
      <c r="B57" s="245"/>
      <c r="C57" s="245"/>
    </row>
    <row r="58" spans="1:3">
      <c r="A58" s="245"/>
      <c r="B58" s="245"/>
      <c r="C58" s="245"/>
    </row>
    <row r="59" spans="1:3">
      <c r="A59" s="245"/>
      <c r="B59" s="245"/>
      <c r="C59" s="245"/>
    </row>
    <row r="60" spans="1:3">
      <c r="A60" s="245"/>
      <c r="B60" s="245"/>
      <c r="C60" s="245"/>
    </row>
    <row r="61" spans="1:3">
      <c r="A61" s="245"/>
      <c r="B61" s="245"/>
      <c r="C61" s="245"/>
    </row>
    <row r="62" spans="1:3">
      <c r="A62" s="245"/>
      <c r="B62" s="245"/>
      <c r="C62" s="245"/>
    </row>
    <row r="63" spans="1:3">
      <c r="A63" s="245"/>
      <c r="B63" s="245"/>
      <c r="C63" s="245"/>
    </row>
    <row r="64" spans="1:3">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row r="72" spans="1:3">
      <c r="A72" s="245"/>
      <c r="B72" s="245"/>
      <c r="C72"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19</v>
      </c>
      <c r="C2" s="77"/>
      <c r="D2" s="77"/>
      <c r="E2" s="77"/>
      <c r="F2" s="77"/>
      <c r="G2" s="77"/>
      <c r="H2" s="77"/>
      <c r="I2" s="77"/>
      <c r="J2" s="77"/>
      <c r="K2" s="77"/>
      <c r="L2" s="77"/>
      <c r="M2" s="77"/>
      <c r="N2" s="77"/>
      <c r="O2" s="77"/>
      <c r="P2" s="77"/>
      <c r="Q2" s="77"/>
      <c r="R2" s="77"/>
      <c r="S2" s="77"/>
      <c r="T2" s="77"/>
      <c r="U2" s="77"/>
      <c r="V2" s="77"/>
      <c r="W2" s="77"/>
      <c r="X2" s="77"/>
    </row>
    <row r="3" spans="2:24" ht="13.5" customHeight="1">
      <c r="B3" s="10" t="s">
        <v>17</v>
      </c>
      <c r="C3" s="172" t="s">
        <v>68</v>
      </c>
      <c r="D3" s="172" t="s">
        <v>62</v>
      </c>
      <c r="E3" s="172" t="s">
        <v>63</v>
      </c>
      <c r="F3" s="172" t="s">
        <v>73</v>
      </c>
      <c r="G3" s="173" t="s">
        <v>52</v>
      </c>
      <c r="H3" s="173" t="s">
        <v>53</v>
      </c>
      <c r="I3" s="173" t="s">
        <v>54</v>
      </c>
      <c r="J3" s="173" t="s">
        <v>55</v>
      </c>
      <c r="K3" s="173" t="s">
        <v>56</v>
      </c>
      <c r="L3" s="173" t="s">
        <v>57</v>
      </c>
      <c r="M3" s="173" t="s">
        <v>58</v>
      </c>
      <c r="N3" s="173" t="s">
        <v>59</v>
      </c>
      <c r="O3" s="173" t="s">
        <v>97</v>
      </c>
      <c r="P3" s="173" t="s">
        <v>102</v>
      </c>
      <c r="Q3" s="173" t="s">
        <v>108</v>
      </c>
      <c r="R3" s="173" t="s">
        <v>133</v>
      </c>
      <c r="S3" s="173" t="s">
        <v>207</v>
      </c>
      <c r="T3" s="173" t="s">
        <v>211</v>
      </c>
      <c r="U3" s="173" t="s">
        <v>237</v>
      </c>
      <c r="V3" s="173" t="s">
        <v>246</v>
      </c>
      <c r="W3" s="173" t="s">
        <v>247</v>
      </c>
      <c r="X3" s="173" t="s">
        <v>248</v>
      </c>
    </row>
    <row r="4" spans="2:24" ht="13.5" customHeight="1">
      <c r="B4" s="10" t="s">
        <v>25</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230</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221</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20</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27</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26</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75</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18</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17</v>
      </c>
      <c r="C13" s="172" t="s">
        <v>68</v>
      </c>
      <c r="D13" s="172" t="s">
        <v>62</v>
      </c>
      <c r="E13" s="172" t="s">
        <v>63</v>
      </c>
      <c r="F13" s="172" t="s">
        <v>73</v>
      </c>
      <c r="G13" s="173" t="s">
        <v>52</v>
      </c>
      <c r="H13" s="173" t="s">
        <v>53</v>
      </c>
      <c r="I13" s="173" t="s">
        <v>54</v>
      </c>
      <c r="J13" s="173" t="s">
        <v>55</v>
      </c>
      <c r="K13" s="173" t="s">
        <v>56</v>
      </c>
      <c r="L13" s="173" t="s">
        <v>57</v>
      </c>
      <c r="M13" s="173" t="s">
        <v>58</v>
      </c>
      <c r="N13" s="173" t="s">
        <v>59</v>
      </c>
      <c r="O13" s="173" t="s">
        <v>97</v>
      </c>
      <c r="P13" s="173" t="s">
        <v>102</v>
      </c>
      <c r="Q13" s="173" t="s">
        <v>108</v>
      </c>
      <c r="R13" s="173" t="s">
        <v>133</v>
      </c>
      <c r="S13" s="173" t="s">
        <v>207</v>
      </c>
      <c r="T13" s="173" t="str">
        <f>+T3</f>
        <v>Q2 13</v>
      </c>
      <c r="U13" s="173" t="s">
        <v>237</v>
      </c>
      <c r="V13" s="173" t="s">
        <v>246</v>
      </c>
      <c r="W13" s="173" t="s">
        <v>247</v>
      </c>
      <c r="X13" s="173" t="s">
        <v>248</v>
      </c>
    </row>
    <row r="14" spans="2:24" ht="13.5" customHeight="1">
      <c r="B14" s="10" t="s">
        <v>77</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78</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25</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27</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26</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79</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80</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19</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17</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207</v>
      </c>
      <c r="T26" s="176" t="str">
        <f t="shared" si="3"/>
        <v>Q2 13</v>
      </c>
      <c r="U26" s="173" t="s">
        <v>237</v>
      </c>
      <c r="V26" s="173" t="s">
        <v>246</v>
      </c>
      <c r="W26" s="173" t="s">
        <v>247</v>
      </c>
      <c r="X26" s="173" t="s">
        <v>248</v>
      </c>
    </row>
    <row r="27" spans="2:24" ht="13.5" customHeight="1">
      <c r="B27" s="10" t="s">
        <v>23</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76</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75</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22</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102</v>
      </c>
      <c r="Q35" s="173" t="s">
        <v>108</v>
      </c>
      <c r="R35" s="172" t="str">
        <f>+R3</f>
        <v>Q4 12</v>
      </c>
      <c r="S35" s="173" t="s">
        <v>207</v>
      </c>
      <c r="T35" s="172" t="str">
        <f>+T3</f>
        <v>Q2 13</v>
      </c>
      <c r="U35" s="173" t="s">
        <v>237</v>
      </c>
      <c r="V35" s="173" t="s">
        <v>246</v>
      </c>
      <c r="W35" s="173" t="s">
        <v>247</v>
      </c>
      <c r="X35" s="173" t="s">
        <v>248</v>
      </c>
    </row>
    <row r="36" spans="2:24" ht="13.5" customHeight="1">
      <c r="B36" s="10" t="s">
        <v>23</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180</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177</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178</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90</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74</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183</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149</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150</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182</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181</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21</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23</v>
      </c>
      <c r="N50" s="56" t="e">
        <f t="shared" ref="N50:N58" si="9">X36*100</f>
        <v>#NAME?</v>
      </c>
    </row>
    <row r="51" spans="2:24" ht="13.5" customHeight="1">
      <c r="B51" s="42"/>
      <c r="E51" s="11"/>
      <c r="F51" s="11"/>
      <c r="G51" s="11"/>
      <c r="J51" s="56"/>
      <c r="K51" s="56"/>
      <c r="L51" s="85"/>
      <c r="M51" s="42" t="s">
        <v>180</v>
      </c>
      <c r="N51" s="56" t="e">
        <f t="shared" si="9"/>
        <v>#NAME?</v>
      </c>
    </row>
    <row r="52" spans="2:24" ht="13.5" customHeight="1">
      <c r="B52" s="42"/>
      <c r="E52" s="179"/>
      <c r="F52" s="11"/>
      <c r="G52" s="11"/>
      <c r="J52" s="56"/>
      <c r="L52" s="85"/>
      <c r="M52" s="42" t="s">
        <v>177</v>
      </c>
      <c r="N52" s="56" t="e">
        <f t="shared" si="9"/>
        <v>#NAME?</v>
      </c>
    </row>
    <row r="53" spans="2:24" ht="13.5" customHeight="1">
      <c r="B53" s="42"/>
      <c r="E53" s="179"/>
      <c r="F53" s="11"/>
      <c r="G53" s="11"/>
      <c r="J53" s="56"/>
      <c r="K53" s="56"/>
      <c r="L53" s="85"/>
      <c r="M53" s="42" t="s">
        <v>178</v>
      </c>
      <c r="N53" s="56" t="e">
        <f t="shared" si="9"/>
        <v>#NAME?</v>
      </c>
      <c r="X53" s="56"/>
    </row>
    <row r="54" spans="2:24" ht="13.5" customHeight="1">
      <c r="B54" s="42"/>
      <c r="E54" s="180"/>
      <c r="F54" s="11"/>
      <c r="G54" s="11"/>
      <c r="J54" s="56"/>
      <c r="K54" s="56"/>
      <c r="L54" s="85"/>
      <c r="M54" s="42" t="s">
        <v>90</v>
      </c>
      <c r="N54" s="56" t="e">
        <f t="shared" si="9"/>
        <v>#NAME?</v>
      </c>
      <c r="X54" s="56"/>
    </row>
    <row r="55" spans="2:24" ht="13.5" customHeight="1">
      <c r="B55" s="42"/>
      <c r="M55" s="42" t="s">
        <v>74</v>
      </c>
      <c r="N55" s="56" t="e">
        <f t="shared" si="9"/>
        <v>#NAME?</v>
      </c>
      <c r="X55" s="57"/>
    </row>
    <row r="56" spans="2:24" ht="13.5" customHeight="1">
      <c r="B56" s="42"/>
      <c r="F56" s="14"/>
      <c r="G56" s="14"/>
      <c r="M56" s="42" t="s">
        <v>219</v>
      </c>
      <c r="N56" s="56" t="e">
        <f t="shared" si="9"/>
        <v>#NAME?</v>
      </c>
      <c r="V56" s="14"/>
      <c r="W56" s="107"/>
    </row>
    <row r="57" spans="2:24" ht="13.5" customHeight="1">
      <c r="B57" s="42"/>
      <c r="G57" s="91"/>
      <c r="M57" s="42" t="s">
        <v>149</v>
      </c>
      <c r="N57" s="56" t="e">
        <f t="shared" si="9"/>
        <v>#NAME?</v>
      </c>
      <c r="V57" s="11"/>
      <c r="W57" s="63"/>
      <c r="X57" s="91"/>
    </row>
    <row r="58" spans="2:24" ht="13.5" customHeight="1">
      <c r="G58" s="85"/>
      <c r="M58" s="42" t="s">
        <v>150</v>
      </c>
      <c r="N58" s="56" t="e">
        <f t="shared" si="9"/>
        <v>#NAME?</v>
      </c>
      <c r="W58" s="63"/>
      <c r="X58" s="91"/>
    </row>
    <row r="59" spans="2:24" ht="13.5" customHeight="1">
      <c r="G59" s="85"/>
      <c r="M59" s="10" t="s">
        <v>220</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209</v>
      </c>
      <c r="H71" s="50" t="s">
        <v>213</v>
      </c>
      <c r="I71" s="50" t="s">
        <v>239</v>
      </c>
      <c r="J71" s="50" t="s">
        <v>256</v>
      </c>
      <c r="K71" s="50" t="s">
        <v>257</v>
      </c>
      <c r="L71" s="50" t="s">
        <v>258</v>
      </c>
      <c r="N71" s="63"/>
      <c r="O71" s="63"/>
    </row>
    <row r="72" spans="2:23" ht="13.5" customHeight="1">
      <c r="B72" s="10" t="s">
        <v>184</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185</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28</v>
      </c>
      <c r="C74" s="63">
        <v>223.994013346</v>
      </c>
      <c r="D74" s="63">
        <v>278.880296165</v>
      </c>
      <c r="E74" s="63">
        <v>168.45699999999999</v>
      </c>
      <c r="F74" s="63">
        <f>566.58*0.246</f>
        <v>139.37868</v>
      </c>
      <c r="G74" s="63">
        <v>124.785</v>
      </c>
      <c r="H74" s="88">
        <v>126.74100000000001</v>
      </c>
      <c r="I74" s="88">
        <v>127.104</v>
      </c>
      <c r="J74" s="10">
        <v>122</v>
      </c>
      <c r="K74" s="56">
        <v>116.029</v>
      </c>
      <c r="L74" s="88">
        <v>1295.0160000000001</v>
      </c>
      <c r="N74" s="64"/>
      <c r="O74" s="64"/>
    </row>
    <row r="75" spans="2:23" ht="13.5" customHeight="1">
      <c r="B75" s="10" t="s">
        <v>21</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209</v>
      </c>
      <c r="H77" s="50" t="s">
        <v>213</v>
      </c>
      <c r="I77" s="50" t="s">
        <v>239</v>
      </c>
      <c r="J77" s="50" t="s">
        <v>256</v>
      </c>
      <c r="K77" s="50" t="s">
        <v>257</v>
      </c>
      <c r="L77" s="50" t="s">
        <v>258</v>
      </c>
      <c r="N77" s="85"/>
      <c r="O77" s="85"/>
    </row>
    <row r="78" spans="2:23" ht="13.5" customHeight="1">
      <c r="B78" s="10" t="s">
        <v>184</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185</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28</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209</v>
      </c>
      <c r="H87" s="50" t="s">
        <v>213</v>
      </c>
      <c r="I87" s="50" t="s">
        <v>239</v>
      </c>
      <c r="J87" s="50" t="s">
        <v>256</v>
      </c>
      <c r="K87" s="50" t="s">
        <v>257</v>
      </c>
      <c r="L87" s="50" t="s">
        <v>258</v>
      </c>
    </row>
    <row r="88" spans="2:23" ht="13.5" customHeight="1">
      <c r="B88" s="10" t="s">
        <v>23</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76</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209</v>
      </c>
      <c r="H92" s="50" t="s">
        <v>213</v>
      </c>
      <c r="I92" s="50" t="s">
        <v>239</v>
      </c>
      <c r="J92" s="50" t="s">
        <v>256</v>
      </c>
      <c r="K92" s="50" t="s">
        <v>257</v>
      </c>
      <c r="L92" s="50" t="s">
        <v>258</v>
      </c>
      <c r="V92" s="10">
        <v>30</v>
      </c>
      <c r="W92" s="10">
        <v>62</v>
      </c>
    </row>
    <row r="93" spans="2:23" ht="13.5" customHeight="1">
      <c r="B93" s="10" t="s">
        <v>23</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76</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209</v>
      </c>
      <c r="H98" s="50" t="s">
        <v>213</v>
      </c>
      <c r="I98" s="50" t="s">
        <v>239</v>
      </c>
      <c r="J98" s="50" t="s">
        <v>256</v>
      </c>
      <c r="K98" s="50" t="s">
        <v>257</v>
      </c>
      <c r="L98" s="50" t="s">
        <v>258</v>
      </c>
    </row>
    <row r="99" spans="2:12" ht="13.5" customHeight="1">
      <c r="B99" s="10" t="s">
        <v>221</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222</v>
      </c>
      <c r="C101" s="14">
        <v>2009</v>
      </c>
      <c r="D101" s="14">
        <v>2010</v>
      </c>
      <c r="E101" s="14">
        <v>2011</v>
      </c>
      <c r="F101" s="14">
        <v>2012</v>
      </c>
      <c r="G101" s="50" t="s">
        <v>209</v>
      </c>
      <c r="H101" s="50" t="s">
        <v>213</v>
      </c>
      <c r="I101" s="50" t="s">
        <v>239</v>
      </c>
    </row>
    <row r="102" spans="2:12" ht="13.5" customHeight="1">
      <c r="B102" s="10" t="s">
        <v>223</v>
      </c>
      <c r="F102" s="10">
        <v>60</v>
      </c>
      <c r="G102" s="10">
        <v>61</v>
      </c>
      <c r="I102" s="10"/>
    </row>
    <row r="103" spans="2:12" ht="13.5" customHeight="1">
      <c r="B103" s="10" t="s">
        <v>224</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656">
        <v>2011</v>
      </c>
      <c r="F119" s="656"/>
      <c r="G119" s="656"/>
      <c r="H119" s="656"/>
      <c r="I119" s="657">
        <v>2012</v>
      </c>
      <c r="J119" s="657"/>
      <c r="K119" s="657"/>
      <c r="L119" s="657"/>
      <c r="M119" s="656">
        <v>2013</v>
      </c>
      <c r="N119" s="656"/>
      <c r="O119" s="656"/>
      <c r="P119" s="656"/>
    </row>
    <row r="120" spans="2:18" ht="13.5" customHeight="1">
      <c r="B120" s="14" t="s">
        <v>140</v>
      </c>
      <c r="C120" s="53">
        <v>2009</v>
      </c>
      <c r="D120" s="181">
        <v>2010</v>
      </c>
      <c r="E120" s="50" t="s">
        <v>98</v>
      </c>
      <c r="F120" s="50" t="s">
        <v>99</v>
      </c>
      <c r="G120" s="50" t="s">
        <v>100</v>
      </c>
      <c r="H120" s="181" t="s">
        <v>101</v>
      </c>
      <c r="I120" s="50" t="s">
        <v>98</v>
      </c>
      <c r="J120" s="50" t="s">
        <v>99</v>
      </c>
      <c r="K120" s="50" t="s">
        <v>100</v>
      </c>
      <c r="L120" s="181" t="s">
        <v>101</v>
      </c>
      <c r="M120" s="61" t="s">
        <v>98</v>
      </c>
      <c r="N120" s="61" t="s">
        <v>99</v>
      </c>
      <c r="O120" s="50" t="s">
        <v>100</v>
      </c>
      <c r="P120" s="50" t="s">
        <v>101</v>
      </c>
      <c r="Q120" s="50" t="s">
        <v>98</v>
      </c>
      <c r="R120" s="50" t="s">
        <v>99</v>
      </c>
    </row>
    <row r="121" spans="2:18" ht="13.5" customHeight="1">
      <c r="B121" s="10" t="s">
        <v>137</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138</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139</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19</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136</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240</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98</v>
      </c>
      <c r="F129" s="50" t="s">
        <v>99</v>
      </c>
      <c r="G129" s="50" t="s">
        <v>100</v>
      </c>
      <c r="H129" s="181" t="s">
        <v>101</v>
      </c>
      <c r="I129" s="50" t="s">
        <v>98</v>
      </c>
      <c r="J129" s="50" t="s">
        <v>99</v>
      </c>
      <c r="K129" s="50" t="s">
        <v>100</v>
      </c>
      <c r="L129" s="181" t="s">
        <v>101</v>
      </c>
      <c r="M129" s="61" t="str">
        <f>+M120</f>
        <v>Q1</v>
      </c>
      <c r="N129" s="61" t="s">
        <v>99</v>
      </c>
      <c r="O129" s="50" t="s">
        <v>100</v>
      </c>
      <c r="P129" s="50" t="s">
        <v>101</v>
      </c>
      <c r="Q129" s="50" t="s">
        <v>98</v>
      </c>
      <c r="R129" s="50" t="s">
        <v>99</v>
      </c>
    </row>
    <row r="130" spans="2:22" ht="13.5" customHeight="1">
      <c r="B130" s="10" t="s">
        <v>142</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19</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143</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98</v>
      </c>
      <c r="F135" s="50" t="s">
        <v>99</v>
      </c>
      <c r="G135" s="50" t="s">
        <v>100</v>
      </c>
      <c r="H135" s="181" t="s">
        <v>101</v>
      </c>
      <c r="I135" s="50" t="s">
        <v>98</v>
      </c>
      <c r="J135" s="50" t="s">
        <v>99</v>
      </c>
      <c r="K135" s="50" t="s">
        <v>100</v>
      </c>
      <c r="L135" s="181" t="s">
        <v>101</v>
      </c>
      <c r="M135" s="61" t="str">
        <f>+M120</f>
        <v>Q1</v>
      </c>
      <c r="N135" s="61" t="s">
        <v>99</v>
      </c>
      <c r="O135" s="50" t="s">
        <v>100</v>
      </c>
      <c r="P135" s="50" t="s">
        <v>101</v>
      </c>
      <c r="Q135" s="50" t="s">
        <v>98</v>
      </c>
      <c r="R135" s="50" t="s">
        <v>99</v>
      </c>
    </row>
    <row r="136" spans="2:22" ht="13.5" customHeight="1">
      <c r="B136" s="14" t="s">
        <v>135</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193</v>
      </c>
      <c r="I138" s="10"/>
      <c r="M138" s="11"/>
      <c r="T138" s="220"/>
      <c r="U138" s="220"/>
      <c r="V138" s="220"/>
    </row>
    <row r="139" spans="2:22" ht="13.5" customHeight="1">
      <c r="B139" s="10" t="s">
        <v>194</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261</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195</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201</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147</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146</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163</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199</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198</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21</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91</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135</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141</v>
      </c>
    </row>
    <row r="154" spans="2:22" ht="13.5" customHeight="1">
      <c r="B154" s="10" t="s">
        <v>194</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261</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195</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203</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242</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205</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204</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206</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200</v>
      </c>
      <c r="C162" s="51"/>
      <c r="D162" s="51"/>
      <c r="E162" s="51"/>
      <c r="F162" s="51"/>
      <c r="G162" s="51"/>
      <c r="H162" s="51"/>
      <c r="I162" s="51"/>
      <c r="J162" s="51"/>
      <c r="K162" s="51"/>
      <c r="L162" s="184"/>
      <c r="M162" s="184"/>
      <c r="N162" s="184"/>
      <c r="P162" s="184"/>
    </row>
    <row r="163" spans="1:19" ht="13.5" customHeight="1">
      <c r="B163" s="10" t="s">
        <v>198</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21</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144</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98</v>
      </c>
      <c r="F168" s="50" t="s">
        <v>99</v>
      </c>
      <c r="G168" s="50" t="s">
        <v>100</v>
      </c>
      <c r="H168" s="50">
        <v>2011</v>
      </c>
      <c r="I168" s="61" t="s">
        <v>98</v>
      </c>
      <c r="J168" s="50" t="s">
        <v>99</v>
      </c>
      <c r="K168" s="50" t="s">
        <v>100</v>
      </c>
      <c r="L168" s="50">
        <v>2012</v>
      </c>
      <c r="M168" s="50" t="s">
        <v>98</v>
      </c>
      <c r="N168" s="61" t="s">
        <v>99</v>
      </c>
      <c r="O168" s="50" t="s">
        <v>100</v>
      </c>
      <c r="P168" s="50" t="s">
        <v>101</v>
      </c>
      <c r="Q168" s="50" t="s">
        <v>98</v>
      </c>
      <c r="R168" s="50" t="s">
        <v>99</v>
      </c>
    </row>
    <row r="169" spans="1:19" ht="13.5" customHeight="1">
      <c r="B169" s="10" t="s">
        <v>202</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226</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135</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251</v>
      </c>
      <c r="G173" s="50" t="s">
        <v>252</v>
      </c>
      <c r="H173" s="50" t="s">
        <v>253</v>
      </c>
      <c r="I173" s="50" t="s">
        <v>254</v>
      </c>
      <c r="J173" s="50" t="s">
        <v>255</v>
      </c>
      <c r="K173" s="50" t="s">
        <v>250</v>
      </c>
      <c r="N173" s="14">
        <v>2010</v>
      </c>
      <c r="O173" s="14">
        <v>2011</v>
      </c>
      <c r="P173" s="14">
        <v>2012</v>
      </c>
      <c r="Q173" s="14">
        <v>2013</v>
      </c>
      <c r="R173" s="50" t="s">
        <v>255</v>
      </c>
      <c r="S173" s="50" t="s">
        <v>250</v>
      </c>
    </row>
    <row r="174" spans="1:19" ht="13.5" customHeight="1">
      <c r="C174" s="50">
        <v>2010</v>
      </c>
      <c r="D174" s="50">
        <f>H168</f>
        <v>2011</v>
      </c>
      <c r="E174" s="50">
        <f>L168</f>
        <v>2012</v>
      </c>
      <c r="F174" s="50" t="s">
        <v>209</v>
      </c>
      <c r="G174" s="50" t="s">
        <v>213</v>
      </c>
      <c r="H174" s="50" t="s">
        <v>239</v>
      </c>
      <c r="I174" s="50" t="s">
        <v>256</v>
      </c>
      <c r="J174" s="50" t="s">
        <v>257</v>
      </c>
      <c r="K174" s="50" t="s">
        <v>258</v>
      </c>
      <c r="N174" s="14">
        <v>2010</v>
      </c>
      <c r="O174" s="14">
        <v>2011</v>
      </c>
      <c r="P174" s="14">
        <v>2012</v>
      </c>
      <c r="Q174" s="14">
        <v>2013</v>
      </c>
      <c r="R174" s="50" t="s">
        <v>257</v>
      </c>
      <c r="S174" s="50" t="s">
        <v>258</v>
      </c>
    </row>
    <row r="175" spans="1:19" ht="13.5" customHeight="1">
      <c r="A175" s="10" t="s">
        <v>262</v>
      </c>
      <c r="B175" s="10" t="s">
        <v>227</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263</v>
      </c>
      <c r="B176" s="10" t="s">
        <v>226</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135</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658" t="s">
        <v>135</v>
      </c>
      <c r="D194" s="658"/>
      <c r="E194" s="658"/>
      <c r="F194" s="658"/>
      <c r="G194" s="658"/>
      <c r="H194" s="661" t="s">
        <v>160</v>
      </c>
      <c r="I194" s="661"/>
      <c r="J194" s="661"/>
      <c r="K194" s="661"/>
      <c r="M194" s="658" t="s">
        <v>174</v>
      </c>
      <c r="N194" s="658"/>
    </row>
    <row r="195" spans="2:19" ht="12.75" customHeight="1">
      <c r="B195" s="119"/>
      <c r="C195" s="659" t="s">
        <v>124</v>
      </c>
      <c r="D195" s="660"/>
      <c r="E195" s="659" t="s">
        <v>192</v>
      </c>
      <c r="F195" s="660"/>
      <c r="G195" s="122" t="s">
        <v>152</v>
      </c>
      <c r="H195" s="123" t="s">
        <v>154</v>
      </c>
      <c r="I195" s="128" t="s">
        <v>155</v>
      </c>
      <c r="J195" s="136" t="s">
        <v>166</v>
      </c>
      <c r="K195" s="137" t="s">
        <v>168</v>
      </c>
      <c r="L195" s="137" t="s">
        <v>170</v>
      </c>
      <c r="M195" s="138" t="s">
        <v>12</v>
      </c>
      <c r="N195" s="119"/>
      <c r="O195" s="119"/>
      <c r="P195" s="128" t="s">
        <v>161</v>
      </c>
      <c r="Q195" s="128" t="s">
        <v>175</v>
      </c>
    </row>
    <row r="196" spans="2:19" ht="12.75" customHeight="1">
      <c r="B196" s="120" t="s">
        <v>22</v>
      </c>
      <c r="C196" s="126" t="s">
        <v>187</v>
      </c>
      <c r="D196" s="127" t="s">
        <v>188</v>
      </c>
      <c r="E196" s="126" t="s">
        <v>187</v>
      </c>
      <c r="F196" s="127" t="s">
        <v>188</v>
      </c>
      <c r="G196" s="126" t="s">
        <v>153</v>
      </c>
      <c r="H196" s="127" t="s">
        <v>156</v>
      </c>
      <c r="I196" s="129" t="s">
        <v>151</v>
      </c>
      <c r="J196" s="126" t="s">
        <v>167</v>
      </c>
      <c r="K196" s="130" t="s">
        <v>169</v>
      </c>
      <c r="L196" s="131" t="s">
        <v>11</v>
      </c>
      <c r="M196" s="127" t="s">
        <v>171</v>
      </c>
      <c r="N196" s="129" t="s">
        <v>21</v>
      </c>
      <c r="O196" s="129" t="s">
        <v>21</v>
      </c>
      <c r="P196" s="129" t="s">
        <v>162</v>
      </c>
      <c r="Q196" s="129" t="s">
        <v>176</v>
      </c>
    </row>
    <row r="197" spans="2:19" ht="12.75" customHeight="1">
      <c r="B197" s="119" t="s">
        <v>23</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158</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148</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157</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189</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190</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191</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149</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150</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179</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159</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21</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264</v>
      </c>
    </row>
    <row r="212" spans="1:9" ht="13.5" customHeight="1">
      <c r="A212" s="10" t="s">
        <v>265</v>
      </c>
      <c r="B212" s="10" t="s">
        <v>164</v>
      </c>
      <c r="C212" s="241" t="e">
        <f>(J208/$Q$131)*100</f>
        <v>#REF!</v>
      </c>
    </row>
    <row r="213" spans="1:9" ht="13.5" customHeight="1">
      <c r="A213" s="10" t="s">
        <v>266</v>
      </c>
      <c r="B213" s="10" t="s">
        <v>165</v>
      </c>
      <c r="C213" s="241" t="e">
        <f>(K208/$Q$131)*100</f>
        <v>#REF!</v>
      </c>
    </row>
    <row r="214" spans="1:9" ht="13.5" customHeight="1">
      <c r="A214" s="10" t="s">
        <v>267</v>
      </c>
      <c r="B214" s="10" t="s">
        <v>197</v>
      </c>
      <c r="C214" s="241" t="e">
        <f>(L208/$Q$131)*100</f>
        <v>#REF!</v>
      </c>
    </row>
    <row r="215" spans="1:9" ht="13.5" customHeight="1">
      <c r="A215" s="10" t="s">
        <v>268</v>
      </c>
      <c r="B215" s="10" t="s">
        <v>172</v>
      </c>
      <c r="C215" s="241" t="e">
        <f>(M208/$Q$131)*100</f>
        <v>#REF!</v>
      </c>
    </row>
    <row r="216" spans="1:9" ht="13.5" customHeight="1">
      <c r="A216" s="10" t="s">
        <v>269</v>
      </c>
      <c r="B216" s="10" t="s">
        <v>173</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270</v>
      </c>
      <c r="B219" s="40" t="s">
        <v>228</v>
      </c>
      <c r="C219" s="242" t="e">
        <f>SUM(Q154:Q158)</f>
        <v>#REF!</v>
      </c>
      <c r="D219" s="185"/>
    </row>
    <row r="220" spans="1:9" ht="13.5" customHeight="1">
      <c r="A220" s="10" t="s">
        <v>271</v>
      </c>
      <c r="B220" s="40" t="s">
        <v>229</v>
      </c>
      <c r="C220" s="242" t="e">
        <f>Q159</f>
        <v>#REF!</v>
      </c>
      <c r="D220" s="185"/>
    </row>
    <row r="221" spans="1:9" ht="13.5" customHeight="1">
      <c r="A221" s="10" t="s">
        <v>272</v>
      </c>
      <c r="B221" s="40" t="s">
        <v>235</v>
      </c>
      <c r="C221" s="242" t="e">
        <f>Q160</f>
        <v>#REF!</v>
      </c>
      <c r="D221" s="185"/>
    </row>
    <row r="222" spans="1:9" ht="13.5" customHeight="1">
      <c r="A222" s="10" t="s">
        <v>273</v>
      </c>
      <c r="B222" s="40" t="s">
        <v>196</v>
      </c>
      <c r="C222" s="242" t="e">
        <f>Q161</f>
        <v>#REF!</v>
      </c>
      <c r="D222" s="185"/>
    </row>
    <row r="223" spans="1:9" ht="13.5" customHeight="1">
      <c r="A223" s="10" t="s">
        <v>274</v>
      </c>
      <c r="B223" s="10" t="s">
        <v>275</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659" t="s">
        <v>124</v>
      </c>
      <c r="D228" s="660"/>
      <c r="E228" s="659" t="s">
        <v>192</v>
      </c>
      <c r="F228" s="660"/>
      <c r="G228" s="122" t="s">
        <v>152</v>
      </c>
      <c r="H228" s="123" t="s">
        <v>154</v>
      </c>
      <c r="I228" s="128" t="s">
        <v>155</v>
      </c>
      <c r="J228" s="136" t="s">
        <v>166</v>
      </c>
      <c r="K228" s="137" t="s">
        <v>168</v>
      </c>
      <c r="L228" s="137" t="s">
        <v>170</v>
      </c>
      <c r="M228" s="138" t="s">
        <v>12</v>
      </c>
      <c r="N228" s="119"/>
      <c r="O228" s="119"/>
      <c r="P228" s="128" t="s">
        <v>161</v>
      </c>
      <c r="Q228" s="128" t="s">
        <v>175</v>
      </c>
    </row>
    <row r="229" spans="2:19" ht="13.5" customHeight="1">
      <c r="B229" s="120" t="s">
        <v>22</v>
      </c>
      <c r="C229" s="126" t="s">
        <v>187</v>
      </c>
      <c r="D229" s="127" t="s">
        <v>188</v>
      </c>
      <c r="E229" s="126" t="s">
        <v>187</v>
      </c>
      <c r="F229" s="127" t="s">
        <v>188</v>
      </c>
      <c r="G229" s="126" t="s">
        <v>153</v>
      </c>
      <c r="H229" s="127" t="s">
        <v>156</v>
      </c>
      <c r="I229" s="129" t="s">
        <v>151</v>
      </c>
      <c r="J229" s="126" t="s">
        <v>167</v>
      </c>
      <c r="K229" s="130" t="s">
        <v>169</v>
      </c>
      <c r="L229" s="131" t="s">
        <v>11</v>
      </c>
      <c r="M229" s="127" t="s">
        <v>171</v>
      </c>
      <c r="N229" s="129" t="s">
        <v>21</v>
      </c>
      <c r="O229" s="129" t="s">
        <v>21</v>
      </c>
      <c r="P229" s="129" t="s">
        <v>162</v>
      </c>
      <c r="Q229" s="129" t="s">
        <v>176</v>
      </c>
    </row>
    <row r="230" spans="2:19" ht="13.5" customHeight="1">
      <c r="B230" s="119" t="s">
        <v>23</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158</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148</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157</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189</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190</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191</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149</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150</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179</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159</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21</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164</v>
      </c>
      <c r="C245" s="56">
        <f>J241</f>
        <v>44426.877751307999</v>
      </c>
      <c r="D245" s="54" t="e">
        <f>(C245/$L$131)*100</f>
        <v>#REF!</v>
      </c>
    </row>
    <row r="246" spans="2:17" ht="13.5" customHeight="1">
      <c r="B246" s="10" t="s">
        <v>165</v>
      </c>
      <c r="C246" s="56">
        <f>K241</f>
        <v>10091.086695087211</v>
      </c>
      <c r="D246" s="54" t="e">
        <f>(C246/$L$131)*100</f>
        <v>#REF!</v>
      </c>
    </row>
    <row r="247" spans="2:17" ht="13.5" customHeight="1">
      <c r="B247" s="10" t="s">
        <v>197</v>
      </c>
      <c r="C247" s="56">
        <f>L241</f>
        <v>4956.7161358784006</v>
      </c>
      <c r="D247" s="54" t="e">
        <f>(C247/$L$131)*100</f>
        <v>#REF!</v>
      </c>
    </row>
    <row r="248" spans="2:17" ht="13.5" customHeight="1">
      <c r="B248" s="10" t="s">
        <v>172</v>
      </c>
      <c r="C248" s="56">
        <f>M241</f>
        <v>1263.6356080677999</v>
      </c>
      <c r="D248" s="54" t="e">
        <f>(C248/$L$131)*100</f>
        <v>#REF!</v>
      </c>
    </row>
    <row r="249" spans="2:17" ht="13.5" customHeight="1">
      <c r="B249" s="10" t="s">
        <v>173</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C228:D228"/>
    <mergeCell ref="E228:F228"/>
    <mergeCell ref="C195:D195"/>
    <mergeCell ref="E195:F195"/>
    <mergeCell ref="H194:K194"/>
    <mergeCell ref="E119:H119"/>
    <mergeCell ref="I119:L119"/>
    <mergeCell ref="M119:P119"/>
    <mergeCell ref="M194:N194"/>
    <mergeCell ref="C194:G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83"/>
  <sheetViews>
    <sheetView showGridLines="0" tabSelected="1" topLeftCell="A23" zoomScaleNormal="100" zoomScaleSheetLayoutView="100" workbookViewId="0">
      <selection activeCell="E43" sqref="E43"/>
    </sheetView>
  </sheetViews>
  <sheetFormatPr defaultRowHeight="15"/>
  <cols>
    <col min="1" max="1" width="38" style="250" customWidth="1"/>
    <col min="2" max="3" width="13.85546875" style="250" customWidth="1"/>
    <col min="4" max="4" width="13.140625" style="250" customWidth="1"/>
    <col min="5" max="5" width="15.42578125" style="250" customWidth="1"/>
    <col min="6" max="6" width="16.140625" style="250" customWidth="1"/>
    <col min="7" max="16384" width="9.140625" style="250"/>
  </cols>
  <sheetData>
    <row r="1" spans="1:11" s="247" customFormat="1" ht="12.75">
      <c r="A1" s="304" t="s">
        <v>759</v>
      </c>
    </row>
    <row r="3" spans="1:11" s="247" customFormat="1" ht="15.75" customHeight="1">
      <c r="A3" s="305"/>
      <c r="B3" s="634" t="s">
        <v>331</v>
      </c>
      <c r="C3" s="634"/>
      <c r="D3" s="306"/>
      <c r="E3" s="306"/>
      <c r="F3" s="307"/>
    </row>
    <row r="4" spans="1:11" s="1" customFormat="1" ht="3" customHeight="1">
      <c r="A4" s="308"/>
      <c r="B4" s="300"/>
      <c r="C4" s="300"/>
      <c r="D4" s="299"/>
      <c r="E4" s="299"/>
      <c r="F4" s="309"/>
    </row>
    <row r="5" spans="1:11" s="1" customFormat="1" ht="26.25" customHeight="1">
      <c r="A5" s="310" t="s">
        <v>687</v>
      </c>
      <c r="B5" s="302" t="s">
        <v>333</v>
      </c>
      <c r="C5" s="302" t="s">
        <v>334</v>
      </c>
      <c r="D5" s="303" t="s">
        <v>335</v>
      </c>
      <c r="E5" s="303" t="s">
        <v>336</v>
      </c>
      <c r="F5" s="311" t="s">
        <v>327</v>
      </c>
    </row>
    <row r="6" spans="1:11" customFormat="1" ht="3.75" customHeight="1" thickBot="1">
      <c r="A6" s="331"/>
      <c r="B6" s="332"/>
      <c r="C6" s="332"/>
      <c r="D6" s="333"/>
      <c r="E6" s="333"/>
      <c r="F6" s="334"/>
    </row>
    <row r="7" spans="1:11" s="1" customFormat="1" ht="15.75" customHeight="1" thickTop="1">
      <c r="A7" s="312" t="s">
        <v>337</v>
      </c>
      <c r="B7" s="312"/>
      <c r="C7" s="312"/>
      <c r="D7" s="318"/>
      <c r="E7" s="319"/>
      <c r="F7" s="320"/>
    </row>
    <row r="8" spans="1:11" s="1" customFormat="1" ht="15.75" customHeight="1">
      <c r="A8" s="313" t="s">
        <v>338</v>
      </c>
      <c r="B8" s="321">
        <v>24.730577131499999</v>
      </c>
      <c r="C8" s="321">
        <v>3592.9531655527999</v>
      </c>
      <c r="D8" s="351">
        <v>0</v>
      </c>
      <c r="E8" s="321">
        <v>0</v>
      </c>
      <c r="F8" s="321">
        <v>0</v>
      </c>
    </row>
    <row r="9" spans="1:11" s="1" customFormat="1" ht="15.75" customHeight="1">
      <c r="A9" s="313" t="s">
        <v>339</v>
      </c>
      <c r="B9" s="321">
        <v>3857.2916427013001</v>
      </c>
      <c r="C9" s="321">
        <v>2976.7590676999998</v>
      </c>
      <c r="D9" s="351">
        <v>1439.15548593434</v>
      </c>
      <c r="E9" s="322">
        <v>0.21058601215000816</v>
      </c>
      <c r="F9" s="318">
        <v>115.13243887474721</v>
      </c>
    </row>
    <row r="10" spans="1:11" s="1" customFormat="1" ht="15.75" customHeight="1">
      <c r="A10" s="313" t="s">
        <v>340</v>
      </c>
      <c r="B10" s="321">
        <v>266.31197971649999</v>
      </c>
      <c r="C10" s="321">
        <v>9.8391821000000004</v>
      </c>
      <c r="D10" s="351">
        <v>278.56601041649998</v>
      </c>
      <c r="E10" s="322">
        <v>1.0087446621050415</v>
      </c>
      <c r="F10" s="318">
        <v>22.285280833319998</v>
      </c>
    </row>
    <row r="11" spans="1:11" s="1" customFormat="1" ht="15.75" customHeight="1">
      <c r="A11" s="313" t="s">
        <v>341</v>
      </c>
      <c r="B11" s="351">
        <v>87426.598941716802</v>
      </c>
      <c r="C11" s="321">
        <v>2.0089985000000001</v>
      </c>
      <c r="D11" s="351">
        <v>37465.504919684638</v>
      </c>
      <c r="E11" s="322">
        <v>0.42852683809518444</v>
      </c>
      <c r="F11" s="318">
        <v>2997.2403935747711</v>
      </c>
    </row>
    <row r="12" spans="1:11" s="1" customFormat="1" ht="15.75" customHeight="1">
      <c r="A12" s="313" t="s">
        <v>76</v>
      </c>
      <c r="B12" s="321">
        <v>126691.07918288308</v>
      </c>
      <c r="C12" s="321">
        <v>37960.30732594608</v>
      </c>
      <c r="D12" s="351">
        <v>142470.87453979999</v>
      </c>
      <c r="E12" s="322">
        <v>0.86528803407410249</v>
      </c>
      <c r="F12" s="318">
        <v>11397.669963184</v>
      </c>
    </row>
    <row r="13" spans="1:11" s="1" customFormat="1" ht="15.75" customHeight="1">
      <c r="A13" s="313" t="s">
        <v>342</v>
      </c>
      <c r="B13" s="321">
        <v>57693.110615199999</v>
      </c>
      <c r="C13" s="321">
        <v>15467.22043895048</v>
      </c>
      <c r="D13" s="351">
        <v>57057</v>
      </c>
      <c r="E13" s="322">
        <v>0.77988985530654031</v>
      </c>
      <c r="F13" s="318">
        <v>4564.5600000000004</v>
      </c>
      <c r="G13" s="314"/>
      <c r="K13" s="4"/>
    </row>
    <row r="14" spans="1:11" s="1" customFormat="1" ht="15.75" customHeight="1">
      <c r="A14" s="313" t="s">
        <v>701</v>
      </c>
      <c r="B14" s="321">
        <v>269151.29846461269</v>
      </c>
      <c r="C14" s="321">
        <v>721.73773351795001</v>
      </c>
      <c r="D14" s="351">
        <v>111458.34189137406</v>
      </c>
      <c r="E14" s="322">
        <v>0.41300288262049839</v>
      </c>
      <c r="F14" s="318">
        <v>8916.6673513099249</v>
      </c>
      <c r="H14" s="313"/>
      <c r="K14" s="4"/>
    </row>
    <row r="15" spans="1:11" s="1" customFormat="1" ht="15.75" customHeight="1">
      <c r="A15" s="313" t="s">
        <v>702</v>
      </c>
      <c r="B15" s="321">
        <v>205358.25139565361</v>
      </c>
      <c r="C15" s="321">
        <v>9785.78476764265</v>
      </c>
      <c r="D15" s="351">
        <v>202461.08331586907</v>
      </c>
      <c r="E15" s="322">
        <v>0.94104901500592508</v>
      </c>
      <c r="F15" s="318">
        <v>16196.886665269525</v>
      </c>
      <c r="K15" s="4"/>
    </row>
    <row r="16" spans="1:11" s="1" customFormat="1" ht="15.75" customHeight="1">
      <c r="A16" s="313" t="s">
        <v>343</v>
      </c>
      <c r="B16" s="321">
        <v>14097.64985607</v>
      </c>
      <c r="C16" s="321">
        <v>3.2050290000000001</v>
      </c>
      <c r="D16" s="351">
        <v>14612.373658885001</v>
      </c>
      <c r="E16" s="322">
        <v>1.0362757278182189</v>
      </c>
      <c r="F16" s="318">
        <v>1168.9898927108002</v>
      </c>
    </row>
    <row r="17" spans="1:6" s="1" customFormat="1" ht="15.75" customHeight="1">
      <c r="A17" s="313" t="s">
        <v>14</v>
      </c>
      <c r="B17" s="321">
        <v>55976.49586083999</v>
      </c>
      <c r="C17" s="321">
        <v>0</v>
      </c>
      <c r="D17" s="351">
        <v>51695.68334422999</v>
      </c>
      <c r="E17" s="322">
        <v>0.92352482143126136</v>
      </c>
      <c r="F17" s="318">
        <v>4135.6546675383997</v>
      </c>
    </row>
    <row r="18" spans="1:6" s="1" customFormat="1" ht="15.75" customHeight="1">
      <c r="A18" s="313" t="s">
        <v>344</v>
      </c>
      <c r="B18" s="321">
        <v>33365.929597000002</v>
      </c>
      <c r="C18" s="321">
        <v>0</v>
      </c>
      <c r="D18" s="351">
        <v>43114.623941999998</v>
      </c>
      <c r="E18" s="322">
        <v>1.2921751158366204</v>
      </c>
      <c r="F18" s="318">
        <v>3449.1699153599998</v>
      </c>
    </row>
    <row r="19" spans="1:6" s="247" customFormat="1" ht="15.75" customHeight="1">
      <c r="A19" s="313" t="s">
        <v>345</v>
      </c>
      <c r="B19" s="351">
        <v>76255.982550999994</v>
      </c>
      <c r="C19" s="321">
        <v>0</v>
      </c>
      <c r="D19" s="351">
        <v>16997.501518199999</v>
      </c>
      <c r="E19" s="322">
        <v>0.22290056398961317</v>
      </c>
      <c r="F19" s="318">
        <v>1359.8001214559999</v>
      </c>
    </row>
    <row r="20" spans="1:6" s="247" customFormat="1" ht="15.75" customHeight="1">
      <c r="A20" s="313" t="s">
        <v>346</v>
      </c>
      <c r="B20" s="321">
        <v>2401</v>
      </c>
      <c r="C20" s="340">
        <v>0</v>
      </c>
      <c r="D20" s="351">
        <v>1983</v>
      </c>
      <c r="E20" s="324">
        <v>0.82590587255310288</v>
      </c>
      <c r="F20" s="318">
        <v>158.64000000000001</v>
      </c>
    </row>
    <row r="21" spans="1:6" s="247" customFormat="1" ht="15.75" customHeight="1">
      <c r="A21" s="316" t="s">
        <v>347</v>
      </c>
      <c r="B21" s="325">
        <v>932565.73066452553</v>
      </c>
      <c r="C21" s="325">
        <v>70519.815708909955</v>
      </c>
      <c r="D21" s="581">
        <v>681033.70862639358</v>
      </c>
      <c r="E21" s="327">
        <v>0.67893881143897339</v>
      </c>
      <c r="F21" s="326">
        <v>54482.696690111487</v>
      </c>
    </row>
    <row r="22" spans="1:6" s="247" customFormat="1" ht="15.75" customHeight="1">
      <c r="A22" s="312" t="s">
        <v>348</v>
      </c>
      <c r="B22" s="312"/>
      <c r="C22" s="312"/>
      <c r="D22" s="312"/>
      <c r="E22" s="328"/>
      <c r="F22" s="312"/>
    </row>
    <row r="23" spans="1:6" s="247" customFormat="1" ht="15.75" customHeight="1">
      <c r="A23" s="313" t="s">
        <v>349</v>
      </c>
      <c r="B23" s="323">
        <v>4892.902</v>
      </c>
      <c r="C23" s="323">
        <v>0</v>
      </c>
      <c r="D23" s="323">
        <v>2598.1923562500001</v>
      </c>
      <c r="E23" s="322">
        <v>0.53101254761489192</v>
      </c>
      <c r="F23" s="320">
        <v>207.8553885</v>
      </c>
    </row>
    <row r="24" spans="1:6" s="247" customFormat="1" ht="15.75" customHeight="1">
      <c r="A24" s="313" t="s">
        <v>350</v>
      </c>
      <c r="B24" s="323">
        <v>2225.3324635999998</v>
      </c>
      <c r="C24" s="323">
        <v>0</v>
      </c>
      <c r="D24" s="323">
        <v>4436.670605199999</v>
      </c>
      <c r="E24" s="322">
        <v>1.9937113567393157</v>
      </c>
      <c r="F24" s="320">
        <v>354.93364841599993</v>
      </c>
    </row>
    <row r="25" spans="1:6" s="247" customFormat="1" ht="15.75" customHeight="1">
      <c r="A25" s="313" t="s">
        <v>351</v>
      </c>
      <c r="B25" s="323"/>
      <c r="C25" s="323"/>
      <c r="D25" s="329">
        <v>38401.193497620014</v>
      </c>
      <c r="E25" s="322"/>
      <c r="F25" s="320">
        <v>3072.0954798096013</v>
      </c>
    </row>
    <row r="26" spans="1:6" s="247" customFormat="1" ht="15.75" customHeight="1">
      <c r="A26" s="316" t="s">
        <v>352</v>
      </c>
      <c r="B26" s="325">
        <v>7118.2344635999998</v>
      </c>
      <c r="C26" s="316"/>
      <c r="D26" s="326">
        <v>45436.056459070016</v>
      </c>
      <c r="E26" s="327"/>
      <c r="F26" s="326">
        <v>3634.8845167256013</v>
      </c>
    </row>
    <row r="27" spans="1:6" s="247" customFormat="1" ht="15.75" customHeight="1">
      <c r="A27" s="316" t="s">
        <v>353</v>
      </c>
      <c r="B27" s="316"/>
      <c r="C27" s="316"/>
      <c r="D27" s="326">
        <v>81441</v>
      </c>
      <c r="E27" s="327"/>
      <c r="F27" s="326">
        <v>6515.28</v>
      </c>
    </row>
    <row r="28" spans="1:6" s="247" customFormat="1" ht="15.75" customHeight="1">
      <c r="A28" s="316" t="s">
        <v>21</v>
      </c>
      <c r="B28" s="325">
        <v>939683.96512812551</v>
      </c>
      <c r="C28" s="325">
        <v>70519.815708909955</v>
      </c>
      <c r="D28" s="326">
        <v>807910.76508546364</v>
      </c>
      <c r="E28" s="327">
        <v>0.79975028841808948</v>
      </c>
      <c r="F28" s="330">
        <v>64632.861206837086</v>
      </c>
    </row>
    <row r="29" spans="1:6" s="247" customFormat="1" ht="15.75" customHeight="1">
      <c r="A29" s="317"/>
      <c r="B29" s="260"/>
      <c r="C29" s="260"/>
      <c r="F29" s="315"/>
    </row>
    <row r="30" spans="1:6" s="247" customFormat="1" ht="12.75">
      <c r="A30" s="317"/>
      <c r="B30" s="260"/>
      <c r="C30" s="260"/>
      <c r="F30" s="315"/>
    </row>
    <row r="31" spans="1:6" s="247" customFormat="1" ht="15.75" customHeight="1">
      <c r="A31" s="305"/>
      <c r="B31" s="634" t="s">
        <v>331</v>
      </c>
      <c r="C31" s="634"/>
      <c r="D31" s="306"/>
      <c r="E31" s="306"/>
      <c r="F31" s="307"/>
    </row>
    <row r="32" spans="1:6" ht="3" customHeight="1">
      <c r="A32" s="308"/>
      <c r="B32" s="300"/>
      <c r="C32" s="300"/>
      <c r="D32" s="299"/>
      <c r="E32" s="299"/>
      <c r="F32" s="309"/>
    </row>
    <row r="33" spans="1:6" ht="27" customHeight="1">
      <c r="A33" s="310" t="s">
        <v>332</v>
      </c>
      <c r="B33" s="302" t="s">
        <v>333</v>
      </c>
      <c r="C33" s="302" t="s">
        <v>334</v>
      </c>
      <c r="D33" s="303" t="s">
        <v>335</v>
      </c>
      <c r="E33" s="303" t="s">
        <v>336</v>
      </c>
      <c r="F33" s="311" t="s">
        <v>327</v>
      </c>
    </row>
    <row r="34" spans="1:6" ht="3" customHeight="1" thickBot="1">
      <c r="A34" s="331"/>
      <c r="B34" s="332"/>
      <c r="C34" s="332"/>
      <c r="D34" s="333"/>
      <c r="E34" s="333"/>
      <c r="F34" s="334"/>
    </row>
    <row r="35" spans="1:6" ht="15.75" thickTop="1">
      <c r="A35" s="312" t="s">
        <v>337</v>
      </c>
      <c r="B35" s="312"/>
      <c r="C35" s="312"/>
      <c r="D35" s="318"/>
      <c r="E35" s="319"/>
      <c r="F35" s="320"/>
    </row>
    <row r="36" spans="1:6">
      <c r="A36" s="313" t="s">
        <v>338</v>
      </c>
      <c r="B36" s="321">
        <v>24613.967207000002</v>
      </c>
      <c r="C36" s="321">
        <v>70.224713199999997</v>
      </c>
      <c r="D36" s="321">
        <v>0</v>
      </c>
      <c r="E36" s="321">
        <v>0</v>
      </c>
      <c r="F36" s="321">
        <v>0</v>
      </c>
    </row>
    <row r="37" spans="1:6">
      <c r="A37" s="313" t="s">
        <v>339</v>
      </c>
      <c r="B37" s="321">
        <v>5988.9669570000005</v>
      </c>
      <c r="C37" s="321">
        <v>1378.4423236</v>
      </c>
      <c r="D37" s="321">
        <v>1555.2357520620001</v>
      </c>
      <c r="E37" s="322">
        <v>0.21109669530065009</v>
      </c>
      <c r="F37" s="318">
        <v>124.41886016496001</v>
      </c>
    </row>
    <row r="38" spans="1:6">
      <c r="A38" s="313" t="s">
        <v>340</v>
      </c>
      <c r="B38" s="321">
        <v>277.78236700000002</v>
      </c>
      <c r="C38" s="321">
        <v>4.5507425000000001</v>
      </c>
      <c r="D38" s="321">
        <v>282.33310950000003</v>
      </c>
      <c r="E38" s="322">
        <v>1</v>
      </c>
      <c r="F38" s="318">
        <v>22.586648760000003</v>
      </c>
    </row>
    <row r="39" spans="1:6">
      <c r="A39" s="313" t="s">
        <v>341</v>
      </c>
      <c r="B39" s="321">
        <v>108792.24383900002</v>
      </c>
      <c r="C39" s="321">
        <v>23.943728499999999</v>
      </c>
      <c r="D39" s="321">
        <v>26737.695697900006</v>
      </c>
      <c r="E39" s="322">
        <v>0.24571432151410638</v>
      </c>
      <c r="F39" s="318">
        <v>2139.0156558320004</v>
      </c>
    </row>
    <row r="40" spans="1:6">
      <c r="A40" s="313" t="s">
        <v>76</v>
      </c>
      <c r="B40" s="321">
        <v>128420.79942174451</v>
      </c>
      <c r="C40" s="321">
        <v>23344.102346445416</v>
      </c>
      <c r="D40" s="321">
        <v>138330</v>
      </c>
      <c r="E40" s="322">
        <v>0.91147556772572635</v>
      </c>
      <c r="F40" s="318">
        <v>11066.4</v>
      </c>
    </row>
    <row r="41" spans="1:6">
      <c r="A41" s="313" t="s">
        <v>342</v>
      </c>
      <c r="B41" s="321">
        <v>53291.8803144255</v>
      </c>
      <c r="C41" s="321">
        <v>12301.404657294881</v>
      </c>
      <c r="D41" s="321">
        <v>48867</v>
      </c>
      <c r="E41" s="322">
        <v>0.74500004110280982</v>
      </c>
      <c r="F41" s="318">
        <v>3909.36</v>
      </c>
    </row>
    <row r="42" spans="1:6">
      <c r="A42" s="313" t="s">
        <v>701</v>
      </c>
      <c r="B42" s="321">
        <v>256180.85811500001</v>
      </c>
      <c r="C42" s="321">
        <v>565.16617954050002</v>
      </c>
      <c r="D42" s="321">
        <v>104700.00702697843</v>
      </c>
      <c r="E42" s="322">
        <v>0.40779602065762072</v>
      </c>
      <c r="F42" s="318">
        <v>8376.000562158275</v>
      </c>
    </row>
    <row r="43" spans="1:6">
      <c r="A43" s="313" t="s">
        <v>702</v>
      </c>
      <c r="B43" s="321">
        <v>174640.14188499999</v>
      </c>
      <c r="C43" s="321">
        <v>6224.8338204595002</v>
      </c>
      <c r="D43" s="321">
        <v>168690.99297302158</v>
      </c>
      <c r="E43" s="322">
        <v>0.93269021442679234</v>
      </c>
      <c r="F43" s="318">
        <v>13495.279437841727</v>
      </c>
    </row>
    <row r="44" spans="1:6">
      <c r="A44" s="313" t="s">
        <v>343</v>
      </c>
      <c r="B44" s="321">
        <v>22726.927950000005</v>
      </c>
      <c r="C44" s="321">
        <v>1.37805</v>
      </c>
      <c r="D44" s="321">
        <v>22834.319926688902</v>
      </c>
      <c r="E44" s="322">
        <v>1.0046644007119976</v>
      </c>
      <c r="F44" s="318">
        <v>1826.7455941351122</v>
      </c>
    </row>
    <row r="45" spans="1:6">
      <c r="A45" s="313" t="s">
        <v>14</v>
      </c>
      <c r="B45" s="321">
        <v>44292.890425229998</v>
      </c>
      <c r="C45" s="321">
        <v>0</v>
      </c>
      <c r="D45" s="321">
        <v>44063.419230029991</v>
      </c>
      <c r="E45" s="322">
        <v>0.994819231867756</v>
      </c>
      <c r="F45" s="318">
        <v>3525.0735384023992</v>
      </c>
    </row>
    <row r="46" spans="1:6">
      <c r="A46" s="313" t="s">
        <v>344</v>
      </c>
      <c r="B46" s="321">
        <v>23694.360407</v>
      </c>
      <c r="C46" s="321">
        <v>0</v>
      </c>
      <c r="D46" s="321">
        <v>32002.072079500002</v>
      </c>
      <c r="E46" s="322">
        <v>1.3506197901018533</v>
      </c>
      <c r="F46" s="318">
        <v>2560.1657663600004</v>
      </c>
    </row>
    <row r="47" spans="1:6">
      <c r="A47" s="313" t="s">
        <v>345</v>
      </c>
      <c r="B47" s="321">
        <v>63318.193220000001</v>
      </c>
      <c r="C47" s="321">
        <v>0</v>
      </c>
      <c r="D47" s="321">
        <v>3549.3731003999997</v>
      </c>
      <c r="E47" s="322">
        <v>5.6056133630782073E-2</v>
      </c>
      <c r="F47" s="318">
        <v>283.94984803199998</v>
      </c>
    </row>
    <row r="48" spans="1:6">
      <c r="A48" s="313" t="s">
        <v>346</v>
      </c>
      <c r="B48" s="321">
        <v>1026.173389</v>
      </c>
      <c r="C48" s="323">
        <v>0</v>
      </c>
      <c r="D48" s="321">
        <v>381.061772727</v>
      </c>
      <c r="E48" s="324">
        <v>0.37134248150631005</v>
      </c>
      <c r="F48" s="318">
        <v>30.484941818159999</v>
      </c>
    </row>
    <row r="49" spans="1:6">
      <c r="A49" s="316" t="s">
        <v>347</v>
      </c>
      <c r="B49" s="325">
        <v>907265.1854974</v>
      </c>
      <c r="C49" s="325">
        <v>43914.046561540294</v>
      </c>
      <c r="D49" s="326">
        <v>591993.51066880778</v>
      </c>
      <c r="E49" s="327">
        <v>0.62237850734752431</v>
      </c>
      <c r="F49" s="326">
        <v>47359.480853504625</v>
      </c>
    </row>
    <row r="50" spans="1:6">
      <c r="A50" s="312" t="s">
        <v>348</v>
      </c>
      <c r="B50" s="312"/>
      <c r="C50" s="312"/>
      <c r="D50" s="312"/>
      <c r="E50" s="328"/>
      <c r="F50" s="312"/>
    </row>
    <row r="51" spans="1:6">
      <c r="A51" s="313" t="s">
        <v>349</v>
      </c>
      <c r="B51" s="323">
        <v>8625.4095400000006</v>
      </c>
      <c r="C51" s="323">
        <v>0</v>
      </c>
      <c r="D51" s="323">
        <v>583</v>
      </c>
      <c r="E51" s="322">
        <v>6.7590993482264258E-2</v>
      </c>
      <c r="F51" s="320">
        <v>46.64</v>
      </c>
    </row>
    <row r="52" spans="1:6">
      <c r="A52" s="313" t="s">
        <v>350</v>
      </c>
      <c r="B52" s="323">
        <v>1538.217764</v>
      </c>
      <c r="C52" s="323">
        <v>0</v>
      </c>
      <c r="D52" s="323">
        <v>2307.326646</v>
      </c>
      <c r="E52" s="322">
        <v>1.5</v>
      </c>
      <c r="F52" s="320">
        <v>184.58613167999999</v>
      </c>
    </row>
    <row r="53" spans="1:6">
      <c r="A53" s="313" t="s">
        <v>351</v>
      </c>
      <c r="B53" s="323"/>
      <c r="C53" s="323">
        <v>0</v>
      </c>
      <c r="D53" s="329">
        <v>18915</v>
      </c>
      <c r="E53" s="322"/>
      <c r="F53" s="320">
        <v>1513.2</v>
      </c>
    </row>
    <row r="54" spans="1:6">
      <c r="A54" s="316" t="s">
        <v>352</v>
      </c>
      <c r="B54" s="325">
        <v>10163.627304000001</v>
      </c>
      <c r="C54" s="335"/>
      <c r="D54" s="326">
        <v>21805.326646000001</v>
      </c>
      <c r="E54" s="327"/>
      <c r="F54" s="326">
        <v>1744.42613168</v>
      </c>
    </row>
    <row r="55" spans="1:6">
      <c r="A55" s="316" t="s">
        <v>353</v>
      </c>
      <c r="B55" s="316"/>
      <c r="C55" s="316"/>
      <c r="D55" s="326">
        <v>82211</v>
      </c>
      <c r="E55" s="327"/>
      <c r="F55" s="326">
        <v>6576.88</v>
      </c>
    </row>
    <row r="56" spans="1:6">
      <c r="A56" s="316" t="s">
        <v>21</v>
      </c>
      <c r="B56" s="325">
        <v>917428.81280139997</v>
      </c>
      <c r="C56" s="325">
        <v>43914.046561540294</v>
      </c>
      <c r="D56" s="326">
        <v>696009.83731480781</v>
      </c>
      <c r="E56" s="327">
        <v>0.72399751091513531</v>
      </c>
      <c r="F56" s="330">
        <v>55680.786985184626</v>
      </c>
    </row>
    <row r="57" spans="1:6">
      <c r="A57" s="245"/>
      <c r="B57" s="245"/>
      <c r="C57" s="245"/>
    </row>
    <row r="58" spans="1:6">
      <c r="A58" s="245"/>
      <c r="B58" s="245"/>
      <c r="C58" s="245"/>
    </row>
    <row r="59" spans="1:6">
      <c r="A59" s="245"/>
      <c r="B59" s="245"/>
      <c r="C59" s="245"/>
    </row>
    <row r="60" spans="1:6">
      <c r="A60" s="245"/>
      <c r="B60" s="245"/>
      <c r="C60" s="245"/>
    </row>
    <row r="61" spans="1:6">
      <c r="A61" s="245"/>
      <c r="B61" s="245"/>
      <c r="C61" s="245"/>
    </row>
    <row r="62" spans="1:6">
      <c r="A62" s="245"/>
      <c r="B62" s="245"/>
      <c r="C62" s="245"/>
    </row>
    <row r="63" spans="1:6">
      <c r="A63" s="245"/>
      <c r="B63" s="245"/>
      <c r="C63" s="245"/>
    </row>
    <row r="64" spans="1:6">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row r="72" spans="1:3">
      <c r="A72" s="245"/>
      <c r="B72" s="245"/>
      <c r="C72" s="245"/>
    </row>
    <row r="73" spans="1:3">
      <c r="A73" s="245"/>
      <c r="B73" s="245"/>
      <c r="C73" s="245"/>
    </row>
    <row r="74" spans="1:3">
      <c r="A74" s="245"/>
      <c r="B74" s="245"/>
      <c r="C74" s="245"/>
    </row>
    <row r="75" spans="1:3">
      <c r="A75" s="245"/>
      <c r="B75" s="245"/>
      <c r="C75" s="245"/>
    </row>
    <row r="76" spans="1:3">
      <c r="A76" s="245"/>
      <c r="B76" s="245"/>
      <c r="C76" s="245"/>
    </row>
    <row r="77" spans="1:3">
      <c r="A77" s="245"/>
      <c r="B77" s="245"/>
      <c r="C77" s="245"/>
    </row>
    <row r="78" spans="1:3">
      <c r="A78" s="245"/>
      <c r="B78" s="245"/>
      <c r="C78" s="245"/>
    </row>
    <row r="79" spans="1:3">
      <c r="A79" s="245"/>
      <c r="B79" s="245"/>
      <c r="C79" s="245"/>
    </row>
    <row r="80" spans="1:3">
      <c r="A80" s="245"/>
      <c r="B80" s="245"/>
      <c r="C80" s="245"/>
    </row>
    <row r="81" spans="1:3">
      <c r="A81" s="245"/>
      <c r="B81" s="245"/>
      <c r="C81" s="245"/>
    </row>
    <row r="82" spans="1:3">
      <c r="A82" s="245"/>
      <c r="B82" s="245"/>
      <c r="C82" s="245"/>
    </row>
    <row r="83" spans="1:3">
      <c r="A83" s="245"/>
      <c r="B83" s="245"/>
      <c r="C83" s="245"/>
    </row>
  </sheetData>
  <mergeCells count="2">
    <mergeCell ref="B3:C3"/>
    <mergeCell ref="B31:C31"/>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M72"/>
  <sheetViews>
    <sheetView showGridLines="0" zoomScaleNormal="100" zoomScaleSheetLayoutView="100" workbookViewId="0">
      <selection activeCell="C22" sqref="C22"/>
    </sheetView>
  </sheetViews>
  <sheetFormatPr defaultRowHeight="12.75"/>
  <cols>
    <col min="1" max="1" width="46.42578125" style="247" bestFit="1" customWidth="1"/>
    <col min="2" max="3" width="12.140625" style="247" customWidth="1"/>
    <col min="4" max="4" width="13.28515625" style="247" customWidth="1"/>
    <col min="5" max="11" width="12.140625" style="247" customWidth="1"/>
    <col min="12" max="16384" width="9.140625" style="247"/>
  </cols>
  <sheetData>
    <row r="1" spans="1:13">
      <c r="A1" s="247" t="s">
        <v>760</v>
      </c>
      <c r="B1" s="260"/>
    </row>
    <row r="2" spans="1:13">
      <c r="A2" s="260"/>
      <c r="B2" s="260"/>
    </row>
    <row r="3" spans="1:13" ht="17.25" customHeight="1">
      <c r="A3" s="301"/>
      <c r="B3" s="635" t="s">
        <v>354</v>
      </c>
      <c r="C3" s="635"/>
      <c r="D3" s="635"/>
      <c r="E3" s="635"/>
      <c r="F3" s="635"/>
      <c r="G3" s="635"/>
      <c r="H3" s="635"/>
      <c r="I3" s="635"/>
      <c r="J3" s="301"/>
      <c r="K3" s="301"/>
    </row>
    <row r="4" spans="1:13" ht="3" customHeight="1">
      <c r="A4" s="301"/>
      <c r="B4" s="336"/>
      <c r="C4" s="336"/>
      <c r="D4" s="336"/>
      <c r="E4" s="336"/>
      <c r="F4" s="336"/>
      <c r="G4" s="336"/>
      <c r="H4" s="336"/>
      <c r="I4" s="336"/>
      <c r="J4" s="337"/>
      <c r="K4" s="337"/>
    </row>
    <row r="5" spans="1:13" ht="41.25" customHeight="1" thickBot="1">
      <c r="A5" s="347" t="s">
        <v>692</v>
      </c>
      <c r="B5" s="348" t="s">
        <v>338</v>
      </c>
      <c r="C5" s="348" t="s">
        <v>339</v>
      </c>
      <c r="D5" s="349" t="s">
        <v>340</v>
      </c>
      <c r="E5" s="349" t="s">
        <v>341</v>
      </c>
      <c r="F5" s="349" t="s">
        <v>76</v>
      </c>
      <c r="G5" s="349" t="s">
        <v>342</v>
      </c>
      <c r="H5" s="348" t="s">
        <v>164</v>
      </c>
      <c r="I5" s="348" t="s">
        <v>343</v>
      </c>
      <c r="J5" s="348" t="s">
        <v>355</v>
      </c>
      <c r="K5" s="348" t="s">
        <v>356</v>
      </c>
    </row>
    <row r="6" spans="1:13" ht="15.75" customHeight="1" thickTop="1">
      <c r="A6" s="312" t="s">
        <v>337</v>
      </c>
      <c r="B6" s="312"/>
      <c r="C6" s="312"/>
      <c r="D6" s="318"/>
      <c r="E6" s="318"/>
      <c r="F6" s="319"/>
      <c r="G6" s="319"/>
    </row>
    <row r="7" spans="1:13" ht="15.75" customHeight="1">
      <c r="A7" s="313" t="s">
        <v>357</v>
      </c>
      <c r="B7" s="321">
        <v>0</v>
      </c>
      <c r="C7" s="321">
        <v>0</v>
      </c>
      <c r="D7" s="321">
        <v>0</v>
      </c>
      <c r="E7" s="321">
        <v>0</v>
      </c>
      <c r="F7" s="321">
        <v>57.005169000000002</v>
      </c>
      <c r="G7" s="321">
        <v>543.14789556000005</v>
      </c>
      <c r="H7" s="321">
        <v>5165.6421910299996</v>
      </c>
      <c r="I7" s="321">
        <v>69.886256000000003</v>
      </c>
      <c r="J7" s="321">
        <v>0</v>
      </c>
      <c r="K7" s="321">
        <v>5835.681511589999</v>
      </c>
    </row>
    <row r="8" spans="1:13" ht="15.75" customHeight="1">
      <c r="A8" s="313" t="s">
        <v>358</v>
      </c>
      <c r="B8" s="321">
        <v>0</v>
      </c>
      <c r="C8" s="321">
        <v>0</v>
      </c>
      <c r="D8" s="321">
        <v>0</v>
      </c>
      <c r="E8" s="321">
        <v>87427</v>
      </c>
      <c r="F8" s="321">
        <v>26523.96371484</v>
      </c>
      <c r="G8" s="321">
        <v>1316.81395432</v>
      </c>
      <c r="H8" s="321">
        <v>5285.1323546399999</v>
      </c>
      <c r="I8" s="321">
        <v>103.97022267</v>
      </c>
      <c r="J8" s="321">
        <v>0</v>
      </c>
      <c r="K8" s="321">
        <v>120656.88024647</v>
      </c>
      <c r="M8" s="338"/>
    </row>
    <row r="9" spans="1:13" ht="15.75" customHeight="1">
      <c r="A9" s="313" t="s">
        <v>148</v>
      </c>
      <c r="B9" s="321">
        <v>0</v>
      </c>
      <c r="C9" s="321">
        <v>0</v>
      </c>
      <c r="D9" s="321">
        <v>0</v>
      </c>
      <c r="E9" s="321">
        <v>0</v>
      </c>
      <c r="F9" s="321">
        <v>58428.925061569898</v>
      </c>
      <c r="G9" s="321">
        <v>1586.3044270400001</v>
      </c>
      <c r="H9" s="321">
        <v>15068.6316909701</v>
      </c>
      <c r="I9" s="321">
        <v>292.84655604</v>
      </c>
      <c r="J9" s="321">
        <v>0</v>
      </c>
      <c r="K9" s="321">
        <v>75376.707735620002</v>
      </c>
      <c r="L9" s="268"/>
      <c r="M9" s="268"/>
    </row>
    <row r="10" spans="1:13" ht="15.75" customHeight="1">
      <c r="A10" s="313" t="s">
        <v>359</v>
      </c>
      <c r="B10" s="321">
        <v>0</v>
      </c>
      <c r="C10" s="321">
        <v>0</v>
      </c>
      <c r="D10" s="321">
        <v>0</v>
      </c>
      <c r="E10" s="321">
        <v>0</v>
      </c>
      <c r="F10" s="321"/>
      <c r="G10" s="321">
        <v>40363.682194790003</v>
      </c>
      <c r="H10" s="321">
        <v>268157.10162216</v>
      </c>
      <c r="I10" s="321">
        <v>11971.61413948</v>
      </c>
      <c r="J10" s="321">
        <v>0</v>
      </c>
      <c r="K10" s="321">
        <v>320492.39795642998</v>
      </c>
      <c r="L10" s="268"/>
      <c r="M10" s="268"/>
    </row>
    <row r="11" spans="1:13" ht="15.75" customHeight="1">
      <c r="A11" s="313" t="s">
        <v>295</v>
      </c>
      <c r="B11" s="321">
        <v>0</v>
      </c>
      <c r="C11" s="323">
        <v>56.553516000000002</v>
      </c>
      <c r="D11" s="321">
        <v>0</v>
      </c>
      <c r="E11" s="321">
        <v>0</v>
      </c>
      <c r="F11" s="321">
        <v>2234.2399071899999</v>
      </c>
      <c r="G11" s="321">
        <v>862.45352347000005</v>
      </c>
      <c r="H11" s="321">
        <v>18193.835383009999</v>
      </c>
      <c r="I11" s="321">
        <v>172.26991305000001</v>
      </c>
      <c r="J11" s="321">
        <v>0</v>
      </c>
      <c r="K11" s="321">
        <v>21519.352242720001</v>
      </c>
      <c r="L11" s="268"/>
      <c r="M11" s="268"/>
    </row>
    <row r="12" spans="1:13" ht="15.75" customHeight="1">
      <c r="A12" s="313" t="s">
        <v>296</v>
      </c>
      <c r="B12" s="321">
        <v>0</v>
      </c>
      <c r="C12" s="323"/>
      <c r="D12" s="321">
        <v>0</v>
      </c>
      <c r="E12" s="321">
        <v>0</v>
      </c>
      <c r="F12" s="321">
        <v>11620.34404244</v>
      </c>
      <c r="G12" s="321">
        <v>1360.68478826</v>
      </c>
      <c r="H12" s="321">
        <v>18006.557229350001</v>
      </c>
      <c r="I12" s="321">
        <v>1.11503895</v>
      </c>
      <c r="J12" s="321">
        <v>0</v>
      </c>
      <c r="K12" s="321">
        <v>30988.701099000002</v>
      </c>
      <c r="L12" s="268"/>
      <c r="M12" s="268"/>
    </row>
    <row r="13" spans="1:13" ht="15.75" customHeight="1">
      <c r="A13" s="313" t="s">
        <v>360</v>
      </c>
      <c r="B13" s="321">
        <v>25</v>
      </c>
      <c r="C13" s="323">
        <v>3800.8226785000002</v>
      </c>
      <c r="D13" s="321">
        <v>266</v>
      </c>
      <c r="E13" s="321">
        <v>0</v>
      </c>
      <c r="F13" s="321">
        <v>32.832169999999998</v>
      </c>
      <c r="G13" s="321">
        <v>471.72283819</v>
      </c>
      <c r="H13" s="321">
        <v>3352.2095009999998</v>
      </c>
      <c r="I13" s="321">
        <v>109.498425</v>
      </c>
      <c r="J13" s="321">
        <v>0</v>
      </c>
      <c r="K13" s="321">
        <v>8058.0856126899998</v>
      </c>
      <c r="L13" s="268"/>
      <c r="M13" s="268"/>
    </row>
    <row r="14" spans="1:13" ht="15.75" customHeight="1">
      <c r="A14" s="339" t="s">
        <v>361</v>
      </c>
      <c r="B14" s="321">
        <v>0</v>
      </c>
      <c r="C14" s="321">
        <v>0</v>
      </c>
      <c r="D14" s="321">
        <v>0</v>
      </c>
      <c r="E14" s="321">
        <v>0</v>
      </c>
      <c r="F14" s="321">
        <v>6425.9124039999997</v>
      </c>
      <c r="G14" s="321">
        <v>2621.4816669699999</v>
      </c>
      <c r="H14" s="321">
        <v>93404.832556709996</v>
      </c>
      <c r="I14" s="321">
        <v>671.56888688000004</v>
      </c>
      <c r="J14" s="321">
        <v>0</v>
      </c>
      <c r="K14" s="321">
        <v>103123.79551456</v>
      </c>
      <c r="L14" s="268"/>
      <c r="M14" s="268"/>
    </row>
    <row r="15" spans="1:13" ht="15.75" customHeight="1">
      <c r="A15" s="313" t="s">
        <v>150</v>
      </c>
      <c r="B15" s="321">
        <v>0</v>
      </c>
      <c r="C15" s="321">
        <v>0</v>
      </c>
      <c r="D15" s="321">
        <v>0</v>
      </c>
      <c r="E15" s="321">
        <v>0</v>
      </c>
      <c r="F15" s="321">
        <v>3474.1848777999999</v>
      </c>
      <c r="G15" s="321">
        <v>4148.6476398499999</v>
      </c>
      <c r="H15" s="321">
        <v>12251.597946190001</v>
      </c>
      <c r="I15" s="321">
        <v>315.85904234999998</v>
      </c>
      <c r="J15" s="321">
        <v>0</v>
      </c>
      <c r="K15" s="321">
        <v>20190.289506189998</v>
      </c>
      <c r="L15" s="268"/>
      <c r="M15" s="268"/>
    </row>
    <row r="16" spans="1:13" ht="15.75" customHeight="1">
      <c r="A16" s="313" t="s">
        <v>149</v>
      </c>
      <c r="B16" s="321">
        <v>0</v>
      </c>
      <c r="C16" s="321">
        <v>0</v>
      </c>
      <c r="D16" s="321">
        <v>0</v>
      </c>
      <c r="E16" s="321">
        <v>0</v>
      </c>
      <c r="F16" s="321">
        <v>952.91539853999996</v>
      </c>
      <c r="G16" s="321">
        <v>649.40485000000001</v>
      </c>
      <c r="H16" s="321">
        <v>4627.0943616799996</v>
      </c>
      <c r="I16" s="321">
        <v>21.454363000000001</v>
      </c>
      <c r="J16" s="321">
        <v>0</v>
      </c>
      <c r="K16" s="321">
        <v>6250.8689732199991</v>
      </c>
      <c r="L16" s="268"/>
      <c r="M16" s="268"/>
    </row>
    <row r="17" spans="1:13" ht="15.75" customHeight="1">
      <c r="A17" s="313" t="s">
        <v>362</v>
      </c>
      <c r="B17" s="321">
        <v>0</v>
      </c>
      <c r="C17" s="321">
        <v>0</v>
      </c>
      <c r="D17" s="321">
        <v>0</v>
      </c>
      <c r="E17" s="321">
        <v>0</v>
      </c>
      <c r="F17" s="321">
        <v>16940.295650029999</v>
      </c>
      <c r="G17" s="321">
        <v>3769.1511864301001</v>
      </c>
      <c r="H17" s="321">
        <v>30996.788114210001</v>
      </c>
      <c r="I17" s="321">
        <v>367.71735765</v>
      </c>
      <c r="J17" s="321">
        <v>0</v>
      </c>
      <c r="K17" s="321">
        <v>52073.952308320098</v>
      </c>
      <c r="L17" s="268"/>
      <c r="M17" s="268"/>
    </row>
    <row r="18" spans="1:13" ht="15.75" customHeight="1">
      <c r="A18" s="313" t="s">
        <v>14</v>
      </c>
      <c r="B18" s="321">
        <v>0</v>
      </c>
      <c r="C18" s="321">
        <v>0</v>
      </c>
      <c r="D18" s="321">
        <v>0</v>
      </c>
      <c r="E18" s="321">
        <v>0</v>
      </c>
      <c r="F18" s="321">
        <v>0</v>
      </c>
      <c r="G18" s="321">
        <v>0</v>
      </c>
      <c r="H18" s="321">
        <v>0</v>
      </c>
      <c r="I18" s="321">
        <v>0</v>
      </c>
      <c r="J18" s="321">
        <v>55976.49586083999</v>
      </c>
      <c r="K18" s="321">
        <v>55976.49586083999</v>
      </c>
      <c r="L18" s="268"/>
      <c r="M18" s="268"/>
    </row>
    <row r="19" spans="1:13" ht="15.75" customHeight="1">
      <c r="A19" s="313" t="s">
        <v>363</v>
      </c>
      <c r="B19" s="321">
        <v>0</v>
      </c>
      <c r="C19" s="321">
        <v>0</v>
      </c>
      <c r="D19" s="321">
        <v>0</v>
      </c>
      <c r="E19" s="321">
        <v>0</v>
      </c>
      <c r="F19" s="321">
        <v>0</v>
      </c>
      <c r="G19" s="321">
        <v>0</v>
      </c>
      <c r="H19" s="321">
        <v>0</v>
      </c>
      <c r="I19" s="321">
        <v>0</v>
      </c>
      <c r="J19" s="321">
        <v>76256.346770999997</v>
      </c>
      <c r="K19" s="321">
        <v>76256.346770999997</v>
      </c>
      <c r="L19" s="268"/>
      <c r="M19" s="268"/>
    </row>
    <row r="20" spans="1:13" ht="15.75" customHeight="1">
      <c r="A20" s="313" t="s">
        <v>364</v>
      </c>
      <c r="B20" s="321">
        <v>0</v>
      </c>
      <c r="C20" s="321">
        <v>0</v>
      </c>
      <c r="D20" s="321">
        <v>0</v>
      </c>
      <c r="E20" s="321">
        <v>0</v>
      </c>
      <c r="F20" s="321">
        <v>0</v>
      </c>
      <c r="G20" s="321">
        <v>0</v>
      </c>
      <c r="H20" s="321">
        <v>0</v>
      </c>
      <c r="I20" s="321">
        <v>0</v>
      </c>
      <c r="J20" s="321">
        <v>33365.929597000002</v>
      </c>
      <c r="K20" s="321">
        <v>33365.929597000002</v>
      </c>
      <c r="L20" s="268"/>
      <c r="M20" s="268"/>
    </row>
    <row r="21" spans="1:13" ht="15.75" customHeight="1">
      <c r="A21" s="313" t="s">
        <v>346</v>
      </c>
      <c r="B21" s="321">
        <v>0</v>
      </c>
      <c r="C21" s="321">
        <v>0</v>
      </c>
      <c r="D21" s="321">
        <v>0</v>
      </c>
      <c r="E21" s="321">
        <v>0</v>
      </c>
      <c r="F21" s="321">
        <v>0</v>
      </c>
      <c r="G21" s="321">
        <v>0</v>
      </c>
      <c r="H21" s="321">
        <v>0</v>
      </c>
      <c r="I21" s="321">
        <v>0</v>
      </c>
      <c r="J21" s="321">
        <v>2401</v>
      </c>
      <c r="K21" s="321">
        <v>2401</v>
      </c>
      <c r="M21" s="268"/>
    </row>
    <row r="22" spans="1:13" ht="15.75" customHeight="1">
      <c r="A22" s="316" t="s">
        <v>347</v>
      </c>
      <c r="B22" s="341">
        <v>25</v>
      </c>
      <c r="C22" s="341">
        <v>3857.3761945000001</v>
      </c>
      <c r="D22" s="341">
        <v>266</v>
      </c>
      <c r="E22" s="341">
        <v>87427</v>
      </c>
      <c r="F22" s="341">
        <v>126690.6183954099</v>
      </c>
      <c r="G22" s="341">
        <v>57693.494964880105</v>
      </c>
      <c r="H22" s="341">
        <v>474509.42295095004</v>
      </c>
      <c r="I22" s="341">
        <v>14097.800201070002</v>
      </c>
      <c r="J22" s="341">
        <v>167999.77222883998</v>
      </c>
      <c r="K22" s="341">
        <v>932566.48493565014</v>
      </c>
      <c r="L22" s="342"/>
    </row>
    <row r="23" spans="1:13">
      <c r="B23" s="321"/>
      <c r="C23" s="321"/>
      <c r="D23" s="321"/>
      <c r="E23" s="321"/>
      <c r="F23" s="321"/>
      <c r="G23" s="321"/>
      <c r="H23" s="321"/>
      <c r="I23" s="321"/>
      <c r="J23" s="342"/>
      <c r="K23" s="343"/>
      <c r="L23" s="342"/>
    </row>
    <row r="24" spans="1:13">
      <c r="G24" s="342"/>
      <c r="I24" s="344"/>
      <c r="J24" s="345"/>
      <c r="K24" s="346"/>
      <c r="L24" s="345"/>
      <c r="M24" s="344"/>
    </row>
    <row r="25" spans="1:13" ht="17.25" customHeight="1">
      <c r="A25" s="301"/>
      <c r="B25" s="635" t="s">
        <v>354</v>
      </c>
      <c r="C25" s="635"/>
      <c r="D25" s="635"/>
      <c r="E25" s="635"/>
      <c r="F25" s="635"/>
      <c r="G25" s="635"/>
      <c r="H25" s="635"/>
      <c r="I25" s="635"/>
      <c r="J25" s="301"/>
      <c r="K25" s="301"/>
    </row>
    <row r="26" spans="1:13" ht="3" customHeight="1">
      <c r="A26" s="301"/>
      <c r="B26" s="336"/>
      <c r="C26" s="336"/>
      <c r="D26" s="336"/>
      <c r="E26" s="336"/>
      <c r="F26" s="336"/>
      <c r="G26" s="336"/>
      <c r="H26" s="336"/>
      <c r="I26" s="336"/>
      <c r="J26" s="337"/>
      <c r="K26" s="337"/>
    </row>
    <row r="27" spans="1:13" ht="41.25" customHeight="1" thickBot="1">
      <c r="A27" s="347" t="s">
        <v>332</v>
      </c>
      <c r="B27" s="348" t="s">
        <v>338</v>
      </c>
      <c r="C27" s="348" t="s">
        <v>339</v>
      </c>
      <c r="D27" s="349" t="s">
        <v>340</v>
      </c>
      <c r="E27" s="349" t="s">
        <v>341</v>
      </c>
      <c r="F27" s="349" t="s">
        <v>76</v>
      </c>
      <c r="G27" s="349" t="s">
        <v>342</v>
      </c>
      <c r="H27" s="348" t="s">
        <v>164</v>
      </c>
      <c r="I27" s="348" t="s">
        <v>343</v>
      </c>
      <c r="J27" s="348" t="s">
        <v>355</v>
      </c>
      <c r="K27" s="348" t="s">
        <v>356</v>
      </c>
    </row>
    <row r="28" spans="1:13" ht="15.75" customHeight="1" thickTop="1">
      <c r="A28" s="312" t="s">
        <v>337</v>
      </c>
      <c r="B28" s="312"/>
      <c r="C28" s="312"/>
      <c r="D28" s="318"/>
      <c r="E28" s="318"/>
      <c r="F28" s="319"/>
      <c r="G28" s="319"/>
    </row>
    <row r="29" spans="1:13" ht="15.75" customHeight="1">
      <c r="A29" s="313" t="s">
        <v>357</v>
      </c>
      <c r="B29" s="321">
        <v>0</v>
      </c>
      <c r="C29" s="321">
        <v>0</v>
      </c>
      <c r="D29" s="321">
        <v>0</v>
      </c>
      <c r="E29" s="321">
        <v>0</v>
      </c>
      <c r="F29" s="321">
        <v>55.715034355460389</v>
      </c>
      <c r="G29" s="321">
        <v>694.26603048112986</v>
      </c>
      <c r="H29" s="321">
        <v>4038.533737479604</v>
      </c>
      <c r="I29" s="321">
        <v>184.5501171712709</v>
      </c>
      <c r="J29" s="321">
        <v>0</v>
      </c>
      <c r="K29" s="321">
        <v>4973.0649194874659</v>
      </c>
    </row>
    <row r="30" spans="1:13" ht="15.75" customHeight="1">
      <c r="A30" s="313" t="s">
        <v>358</v>
      </c>
      <c r="B30" s="321">
        <v>21060</v>
      </c>
      <c r="C30" s="321">
        <v>0</v>
      </c>
      <c r="D30" s="321">
        <v>0</v>
      </c>
      <c r="E30" s="321">
        <v>108792</v>
      </c>
      <c r="F30" s="321">
        <v>25385.87161264</v>
      </c>
      <c r="G30" s="321">
        <v>485.30248942791866</v>
      </c>
      <c r="H30" s="321">
        <v>2717.7150106926915</v>
      </c>
      <c r="I30" s="321">
        <v>84.451546310330201</v>
      </c>
      <c r="J30" s="321">
        <v>0</v>
      </c>
      <c r="K30" s="321">
        <v>158525.34065907093</v>
      </c>
      <c r="M30" s="338"/>
    </row>
    <row r="31" spans="1:13" ht="15.75" customHeight="1">
      <c r="A31" s="313" t="s">
        <v>148</v>
      </c>
      <c r="B31" s="321">
        <v>0</v>
      </c>
      <c r="C31" s="321">
        <v>0</v>
      </c>
      <c r="D31" s="321">
        <v>0</v>
      </c>
      <c r="E31" s="321">
        <v>0</v>
      </c>
      <c r="F31" s="321">
        <v>65057.217749732008</v>
      </c>
      <c r="G31" s="321">
        <v>1346.3946500669042</v>
      </c>
      <c r="H31" s="321">
        <v>12733.596622255582</v>
      </c>
      <c r="I31" s="321">
        <v>759.36690786910549</v>
      </c>
      <c r="J31" s="321">
        <v>0</v>
      </c>
      <c r="K31" s="321">
        <v>79896.575929923594</v>
      </c>
      <c r="L31" s="268"/>
      <c r="M31" s="268"/>
    </row>
    <row r="32" spans="1:13" ht="15.75" customHeight="1">
      <c r="A32" s="313" t="s">
        <v>359</v>
      </c>
      <c r="B32" s="321">
        <v>0</v>
      </c>
      <c r="C32" s="323">
        <v>29.052575000000001</v>
      </c>
      <c r="D32" s="321">
        <v>0</v>
      </c>
      <c r="E32" s="321">
        <v>0.362653</v>
      </c>
      <c r="F32" s="321">
        <v>0</v>
      </c>
      <c r="G32" s="321">
        <v>39531.212850710624</v>
      </c>
      <c r="H32" s="321">
        <v>256205.01204558086</v>
      </c>
      <c r="I32" s="321">
        <v>18838.487211122636</v>
      </c>
      <c r="J32" s="321">
        <v>0</v>
      </c>
      <c r="K32" s="321">
        <v>314604.12733541412</v>
      </c>
      <c r="L32" s="268"/>
      <c r="M32" s="268"/>
    </row>
    <row r="33" spans="1:13" ht="15.75" customHeight="1">
      <c r="A33" s="313" t="s">
        <v>295</v>
      </c>
      <c r="B33" s="321">
        <v>3508.5555549999999</v>
      </c>
      <c r="C33" s="323">
        <v>1754.4642570000001</v>
      </c>
      <c r="D33" s="321">
        <v>0</v>
      </c>
      <c r="E33" s="321">
        <v>0</v>
      </c>
      <c r="F33" s="321">
        <v>6805.9660872431723</v>
      </c>
      <c r="G33" s="321">
        <v>769.28072358418922</v>
      </c>
      <c r="H33" s="321">
        <v>12825.534515583875</v>
      </c>
      <c r="I33" s="321">
        <v>49.472507858340038</v>
      </c>
      <c r="J33" s="321">
        <v>0</v>
      </c>
      <c r="K33" s="321">
        <v>25713.273646269579</v>
      </c>
      <c r="L33" s="268"/>
      <c r="M33" s="268"/>
    </row>
    <row r="34" spans="1:13" ht="15.75" customHeight="1">
      <c r="A34" s="313" t="s">
        <v>296</v>
      </c>
      <c r="B34" s="321">
        <v>0</v>
      </c>
      <c r="C34" s="323">
        <v>0</v>
      </c>
      <c r="D34" s="321">
        <v>0</v>
      </c>
      <c r="E34" s="321">
        <v>0</v>
      </c>
      <c r="F34" s="321">
        <v>3680.2451841676211</v>
      </c>
      <c r="G34" s="321">
        <v>1384.4326597774373</v>
      </c>
      <c r="H34" s="321">
        <v>18657.256253692685</v>
      </c>
      <c r="I34" s="321">
        <v>11.965719379152558</v>
      </c>
      <c r="J34" s="321">
        <v>0</v>
      </c>
      <c r="K34" s="321">
        <v>23733.899817016896</v>
      </c>
      <c r="L34" s="268"/>
      <c r="M34" s="268"/>
    </row>
    <row r="35" spans="1:13" ht="15.75" customHeight="1">
      <c r="A35" s="313" t="s">
        <v>360</v>
      </c>
      <c r="B35" s="321">
        <v>45</v>
      </c>
      <c r="C35" s="323">
        <v>3233.8456769999998</v>
      </c>
      <c r="D35" s="321">
        <v>277.78236700000002</v>
      </c>
      <c r="E35" s="321">
        <v>0</v>
      </c>
      <c r="F35" s="321">
        <v>24.520413242918131</v>
      </c>
      <c r="G35" s="321">
        <v>618.70138740359732</v>
      </c>
      <c r="H35" s="321">
        <v>3341.9165321494711</v>
      </c>
      <c r="I35" s="321">
        <v>252.33780344096229</v>
      </c>
      <c r="J35" s="321">
        <v>0</v>
      </c>
      <c r="K35" s="321">
        <v>7794.1041802369491</v>
      </c>
      <c r="L35" s="268"/>
      <c r="M35" s="268"/>
    </row>
    <row r="36" spans="1:13" ht="15.75" customHeight="1">
      <c r="A36" s="339" t="s">
        <v>361</v>
      </c>
      <c r="B36" s="321">
        <v>0</v>
      </c>
      <c r="C36" s="321">
        <v>0</v>
      </c>
      <c r="D36" s="321">
        <v>0</v>
      </c>
      <c r="E36" s="321">
        <v>0</v>
      </c>
      <c r="F36" s="321">
        <v>4763.7945106785701</v>
      </c>
      <c r="G36" s="321">
        <v>2305.3341051747334</v>
      </c>
      <c r="H36" s="321">
        <v>73801.181646871133</v>
      </c>
      <c r="I36" s="321">
        <v>991.38319424894144</v>
      </c>
      <c r="J36" s="321">
        <v>0</v>
      </c>
      <c r="K36" s="321">
        <v>81861.693456973386</v>
      </c>
      <c r="L36" s="268"/>
      <c r="M36" s="268"/>
    </row>
    <row r="37" spans="1:13" ht="15.75" customHeight="1">
      <c r="A37" s="313" t="s">
        <v>150</v>
      </c>
      <c r="B37" s="321">
        <v>0</v>
      </c>
      <c r="C37" s="321">
        <v>971.60444800000005</v>
      </c>
      <c r="D37" s="321">
        <v>0</v>
      </c>
      <c r="E37" s="321">
        <v>0</v>
      </c>
      <c r="F37" s="321">
        <v>1889.5543281594737</v>
      </c>
      <c r="G37" s="321">
        <v>2609.9420676992877</v>
      </c>
      <c r="H37" s="321">
        <v>10428.955657244082</v>
      </c>
      <c r="I37" s="321">
        <v>141.24936269608304</v>
      </c>
      <c r="J37" s="321">
        <v>0</v>
      </c>
      <c r="K37" s="321">
        <v>16041.305863798925</v>
      </c>
      <c r="L37" s="268"/>
      <c r="M37" s="268"/>
    </row>
    <row r="38" spans="1:13" ht="15.75" customHeight="1">
      <c r="A38" s="313" t="s">
        <v>149</v>
      </c>
      <c r="B38" s="321">
        <v>0</v>
      </c>
      <c r="C38" s="321">
        <v>0</v>
      </c>
      <c r="D38" s="321">
        <v>0</v>
      </c>
      <c r="E38" s="321">
        <v>0</v>
      </c>
      <c r="F38" s="321">
        <v>561.68934461983781</v>
      </c>
      <c r="G38" s="321">
        <v>528.36324866385428</v>
      </c>
      <c r="H38" s="321">
        <v>4442.2169982346386</v>
      </c>
      <c r="I38" s="321">
        <v>15.975248525479529</v>
      </c>
      <c r="J38" s="321">
        <v>0</v>
      </c>
      <c r="K38" s="321">
        <v>5548.2448400438097</v>
      </c>
      <c r="L38" s="268"/>
      <c r="M38" s="268"/>
    </row>
    <row r="39" spans="1:13" ht="15.75" customHeight="1">
      <c r="A39" s="313" t="s">
        <v>362</v>
      </c>
      <c r="B39" s="321">
        <v>0</v>
      </c>
      <c r="C39" s="321">
        <v>0</v>
      </c>
      <c r="D39" s="321">
        <v>0</v>
      </c>
      <c r="E39" s="321">
        <v>0</v>
      </c>
      <c r="F39" s="321">
        <v>20196.225156905424</v>
      </c>
      <c r="G39" s="321">
        <v>3018.6501014358173</v>
      </c>
      <c r="H39" s="321">
        <v>31628.861778045361</v>
      </c>
      <c r="I39" s="321">
        <v>1397.6883313777025</v>
      </c>
      <c r="J39" s="321">
        <v>0</v>
      </c>
      <c r="K39" s="321">
        <v>56241.425367764306</v>
      </c>
      <c r="L39" s="268"/>
      <c r="M39" s="268"/>
    </row>
    <row r="40" spans="1:13" ht="15.75" customHeight="1">
      <c r="A40" s="313" t="s">
        <v>14</v>
      </c>
      <c r="B40" s="321">
        <v>0</v>
      </c>
      <c r="C40" s="321">
        <v>0</v>
      </c>
      <c r="D40" s="321">
        <v>0</v>
      </c>
      <c r="E40" s="321">
        <v>0</v>
      </c>
      <c r="F40" s="321">
        <v>0</v>
      </c>
      <c r="G40" s="321">
        <v>0</v>
      </c>
      <c r="H40" s="321">
        <v>0</v>
      </c>
      <c r="I40" s="321">
        <v>0</v>
      </c>
      <c r="J40" s="340">
        <v>44292.890425229998</v>
      </c>
      <c r="K40" s="321">
        <v>44292.890425229998</v>
      </c>
      <c r="L40" s="268"/>
      <c r="M40" s="268"/>
    </row>
    <row r="41" spans="1:13" ht="15.75" customHeight="1">
      <c r="A41" s="313" t="s">
        <v>363</v>
      </c>
      <c r="B41" s="321">
        <v>0</v>
      </c>
      <c r="C41" s="321">
        <v>0</v>
      </c>
      <c r="D41" s="321">
        <v>0</v>
      </c>
      <c r="E41" s="321">
        <v>0</v>
      </c>
      <c r="F41" s="321">
        <v>0</v>
      </c>
      <c r="G41" s="321">
        <v>0</v>
      </c>
      <c r="H41" s="321">
        <v>0</v>
      </c>
      <c r="I41" s="321">
        <v>0</v>
      </c>
      <c r="J41" s="340">
        <v>63318.193220000001</v>
      </c>
      <c r="K41" s="321">
        <v>63318.193220000001</v>
      </c>
      <c r="L41" s="268"/>
      <c r="M41" s="268"/>
    </row>
    <row r="42" spans="1:13" ht="15.75" customHeight="1">
      <c r="A42" s="313" t="s">
        <v>364</v>
      </c>
      <c r="B42" s="321">
        <v>0</v>
      </c>
      <c r="C42" s="321">
        <v>0</v>
      </c>
      <c r="D42" s="321">
        <v>0</v>
      </c>
      <c r="E42" s="321">
        <v>0</v>
      </c>
      <c r="F42" s="321">
        <v>0</v>
      </c>
      <c r="G42" s="321">
        <v>0</v>
      </c>
      <c r="H42" s="321">
        <v>0</v>
      </c>
      <c r="I42" s="321">
        <v>0</v>
      </c>
      <c r="J42" s="340">
        <v>23694.360407</v>
      </c>
      <c r="K42" s="321">
        <v>23694.360407</v>
      </c>
      <c r="L42" s="268"/>
      <c r="M42" s="268"/>
    </row>
    <row r="43" spans="1:13" ht="15.75" customHeight="1">
      <c r="A43" s="313" t="s">
        <v>346</v>
      </c>
      <c r="B43" s="321">
        <v>0</v>
      </c>
      <c r="C43" s="321">
        <v>0</v>
      </c>
      <c r="D43" s="321">
        <v>0</v>
      </c>
      <c r="E43" s="321">
        <v>0</v>
      </c>
      <c r="F43" s="321">
        <v>0</v>
      </c>
      <c r="G43" s="321">
        <v>0</v>
      </c>
      <c r="H43" s="321">
        <v>0</v>
      </c>
      <c r="I43" s="321">
        <v>0</v>
      </c>
      <c r="J43" s="340">
        <v>1026.173389</v>
      </c>
      <c r="K43" s="321">
        <v>1026.173389</v>
      </c>
      <c r="L43" s="268"/>
      <c r="M43" s="268"/>
    </row>
    <row r="44" spans="1:13" ht="15.75" customHeight="1">
      <c r="A44" s="316" t="s">
        <v>347</v>
      </c>
      <c r="B44" s="341">
        <v>24613.555554999999</v>
      </c>
      <c r="C44" s="341">
        <v>5988.9669569999996</v>
      </c>
      <c r="D44" s="341">
        <v>277.78236700000002</v>
      </c>
      <c r="E44" s="341">
        <v>108792.362653</v>
      </c>
      <c r="F44" s="341">
        <v>128420.79942174449</v>
      </c>
      <c r="G44" s="341">
        <v>53291.880314425493</v>
      </c>
      <c r="H44" s="341">
        <v>430820.78079782997</v>
      </c>
      <c r="I44" s="341">
        <v>22726.927950000005</v>
      </c>
      <c r="J44" s="341">
        <v>132331.61744122999</v>
      </c>
      <c r="K44" s="341">
        <v>907264.67345722998</v>
      </c>
      <c r="L44" s="342"/>
    </row>
    <row r="45" spans="1:13">
      <c r="A45" s="260"/>
      <c r="B45" s="260"/>
    </row>
    <row r="46" spans="1:13">
      <c r="A46" s="260"/>
      <c r="B46" s="260"/>
    </row>
    <row r="47" spans="1:13">
      <c r="A47" s="260"/>
      <c r="B47" s="260"/>
    </row>
    <row r="48" spans="1:13">
      <c r="A48" s="262"/>
      <c r="B48" s="262"/>
    </row>
    <row r="49" spans="1:2">
      <c r="A49" s="260"/>
      <c r="B49" s="260"/>
    </row>
    <row r="50" spans="1:2">
      <c r="A50" s="260"/>
      <c r="B50" s="260"/>
    </row>
    <row r="51" spans="1:2">
      <c r="A51" s="260"/>
      <c r="B51" s="260"/>
    </row>
    <row r="52" spans="1:2">
      <c r="A52" s="260"/>
      <c r="B52" s="260"/>
    </row>
    <row r="53" spans="1:2">
      <c r="A53" s="260"/>
      <c r="B53" s="260"/>
    </row>
    <row r="54" spans="1:2">
      <c r="A54" s="260"/>
      <c r="B54" s="260"/>
    </row>
    <row r="55" spans="1:2">
      <c r="A55" s="260"/>
      <c r="B55" s="260"/>
    </row>
    <row r="56" spans="1:2">
      <c r="A56" s="260"/>
      <c r="B56" s="260"/>
    </row>
    <row r="57" spans="1:2">
      <c r="A57" s="260"/>
      <c r="B57" s="260"/>
    </row>
    <row r="58" spans="1:2">
      <c r="A58" s="259"/>
      <c r="B58" s="259"/>
    </row>
    <row r="59" spans="1:2">
      <c r="A59" s="260"/>
      <c r="B59" s="260"/>
    </row>
    <row r="60" spans="1:2">
      <c r="A60" s="259"/>
      <c r="B60" s="259"/>
    </row>
    <row r="61" spans="1:2">
      <c r="A61" s="259"/>
      <c r="B61" s="259"/>
    </row>
    <row r="62" spans="1:2">
      <c r="A62" s="260"/>
      <c r="B62" s="260"/>
    </row>
    <row r="63" spans="1:2">
      <c r="A63" s="260"/>
      <c r="B63" s="260"/>
    </row>
    <row r="64" spans="1:2">
      <c r="A64" s="260"/>
      <c r="B64" s="260"/>
    </row>
    <row r="65" spans="1:2">
      <c r="A65" s="260"/>
      <c r="B65" s="260"/>
    </row>
    <row r="66" spans="1:2">
      <c r="A66" s="260"/>
      <c r="B66" s="260"/>
    </row>
    <row r="67" spans="1:2">
      <c r="A67" s="259"/>
      <c r="B67" s="259"/>
    </row>
    <row r="68" spans="1:2">
      <c r="A68" s="257"/>
      <c r="B68" s="257"/>
    </row>
    <row r="69" spans="1:2">
      <c r="A69" s="260"/>
      <c r="B69" s="260"/>
    </row>
    <row r="70" spans="1:2">
      <c r="A70" s="260"/>
      <c r="B70" s="260"/>
    </row>
    <row r="71" spans="1:2">
      <c r="A71" s="260"/>
      <c r="B71" s="260"/>
    </row>
    <row r="72" spans="1:2">
      <c r="A72" s="260"/>
      <c r="B72" s="260"/>
    </row>
  </sheetData>
  <mergeCells count="2">
    <mergeCell ref="B3:I3"/>
    <mergeCell ref="B25:I25"/>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34"/>
  <sheetViews>
    <sheetView showGridLines="0" zoomScaleNormal="100" zoomScaleSheetLayoutView="100" workbookViewId="0"/>
  </sheetViews>
  <sheetFormatPr defaultRowHeight="12.75"/>
  <cols>
    <col min="1" max="1" width="39.140625" style="1" customWidth="1"/>
    <col min="2" max="3" width="12" style="1" bestFit="1" customWidth="1"/>
    <col min="4" max="5" width="9.7109375" style="1" customWidth="1"/>
    <col min="6" max="6" width="12" style="1" bestFit="1" customWidth="1"/>
    <col min="7" max="16384" width="9.140625" style="247"/>
  </cols>
  <sheetData>
    <row r="1" spans="1:14">
      <c r="A1" s="1" t="s">
        <v>726</v>
      </c>
    </row>
    <row r="2" spans="1:14" ht="12.75" customHeight="1"/>
    <row r="3" spans="1:14" s="1" customFormat="1" ht="15.75" customHeight="1">
      <c r="A3" s="301"/>
      <c r="B3" s="300"/>
      <c r="C3" s="300"/>
      <c r="D3" s="636" t="s">
        <v>367</v>
      </c>
      <c r="E3" s="636" t="s">
        <v>368</v>
      </c>
      <c r="F3" s="300"/>
      <c r="G3" s="247"/>
      <c r="H3" s="247"/>
      <c r="I3" s="350"/>
    </row>
    <row r="4" spans="1:14" s="1" customFormat="1" ht="15.75" customHeight="1" thickBot="1">
      <c r="A4" s="347" t="s">
        <v>687</v>
      </c>
      <c r="B4" s="353" t="s">
        <v>365</v>
      </c>
      <c r="C4" s="353" t="s">
        <v>366</v>
      </c>
      <c r="D4" s="637"/>
      <c r="E4" s="637"/>
      <c r="F4" s="353" t="s">
        <v>21</v>
      </c>
      <c r="G4" s="247"/>
      <c r="H4" s="247"/>
      <c r="I4" s="350"/>
    </row>
    <row r="5" spans="1:14" s="1" customFormat="1" ht="15.75" customHeight="1" thickTop="1">
      <c r="A5" s="313" t="s">
        <v>693</v>
      </c>
      <c r="B5" s="321">
        <v>9.2610729999999997</v>
      </c>
      <c r="C5" s="321">
        <v>16</v>
      </c>
      <c r="D5" s="321">
        <v>0</v>
      </c>
      <c r="E5" s="321">
        <v>0</v>
      </c>
      <c r="F5" s="626">
        <v>25.261073</v>
      </c>
      <c r="G5" s="247"/>
      <c r="H5" s="247"/>
      <c r="I5" s="350"/>
    </row>
    <row r="6" spans="1:14" s="1" customFormat="1" ht="15.75" customHeight="1">
      <c r="A6" s="313" t="s">
        <v>694</v>
      </c>
      <c r="B6" s="321">
        <v>1792.066284</v>
      </c>
      <c r="C6" s="321">
        <v>323.7395075</v>
      </c>
      <c r="D6" s="321">
        <v>1741.5704029999999</v>
      </c>
      <c r="E6" s="321">
        <v>0</v>
      </c>
      <c r="F6" s="627">
        <v>3857.3761944999997</v>
      </c>
      <c r="G6" s="247"/>
      <c r="H6" s="247"/>
      <c r="I6" s="350"/>
    </row>
    <row r="7" spans="1:14" s="1" customFormat="1" ht="15.75" customHeight="1">
      <c r="A7" s="313" t="s">
        <v>695</v>
      </c>
      <c r="B7" s="321">
        <v>1.9521459999999999</v>
      </c>
      <c r="C7" s="321">
        <v>260.06734599999999</v>
      </c>
      <c r="D7" s="321">
        <v>3.8261720000000001</v>
      </c>
      <c r="E7" s="321">
        <v>0</v>
      </c>
      <c r="F7" s="627">
        <v>265.845664</v>
      </c>
      <c r="G7" s="247"/>
      <c r="H7" s="247"/>
      <c r="I7" s="350"/>
    </row>
    <row r="8" spans="1:14" s="1" customFormat="1" ht="15.75" customHeight="1">
      <c r="A8" s="313" t="s">
        <v>341</v>
      </c>
      <c r="B8" s="351">
        <v>87427</v>
      </c>
      <c r="C8" s="321">
        <v>0</v>
      </c>
      <c r="D8" s="321">
        <v>0</v>
      </c>
      <c r="E8" s="321">
        <v>0</v>
      </c>
      <c r="F8" s="628">
        <v>87427</v>
      </c>
      <c r="G8" s="247"/>
      <c r="H8" s="247"/>
      <c r="I8" s="350"/>
    </row>
    <row r="9" spans="1:14" s="1" customFormat="1" ht="15.75" customHeight="1">
      <c r="A9" s="313" t="s">
        <v>76</v>
      </c>
      <c r="B9" s="321">
        <v>40891.003648239901</v>
      </c>
      <c r="C9" s="340">
        <v>64376.85131713</v>
      </c>
      <c r="D9" s="321">
        <v>21422.76342987</v>
      </c>
      <c r="E9" s="321">
        <v>0</v>
      </c>
      <c r="F9" s="627">
        <v>126690.6183952399</v>
      </c>
      <c r="G9" s="247"/>
      <c r="H9" s="247"/>
      <c r="I9" s="350"/>
    </row>
    <row r="10" spans="1:14" s="1" customFormat="1" ht="15.75" customHeight="1">
      <c r="A10" s="313" t="s">
        <v>342</v>
      </c>
      <c r="B10" s="321">
        <v>19724.5286591601</v>
      </c>
      <c r="C10" s="340">
        <v>20011.54149417</v>
      </c>
      <c r="D10" s="321">
        <v>17957.424853550001</v>
      </c>
      <c r="E10" s="321">
        <v>0</v>
      </c>
      <c r="F10" s="627">
        <v>57693.495006880104</v>
      </c>
      <c r="G10" s="247"/>
      <c r="H10" s="247"/>
      <c r="I10" s="350"/>
    </row>
    <row r="11" spans="1:14" s="1" customFormat="1" ht="15.75" customHeight="1">
      <c r="A11" s="313" t="s">
        <v>696</v>
      </c>
      <c r="B11" s="321">
        <v>50066.808849140099</v>
      </c>
      <c r="C11" s="340">
        <v>105551.31821306</v>
      </c>
      <c r="D11" s="321">
        <v>318891.30039574997</v>
      </c>
      <c r="E11" s="321">
        <v>0</v>
      </c>
      <c r="F11" s="627">
        <v>474509.42745795008</v>
      </c>
      <c r="G11" s="247"/>
      <c r="H11" s="247"/>
      <c r="I11" s="350"/>
    </row>
    <row r="12" spans="1:14" s="1" customFormat="1" ht="15.75" customHeight="1">
      <c r="A12" s="313" t="s">
        <v>697</v>
      </c>
      <c r="B12" s="321">
        <v>2591.2092588199998</v>
      </c>
      <c r="C12" s="340">
        <v>309.33635803999999</v>
      </c>
      <c r="D12" s="321">
        <v>11197.104239210001</v>
      </c>
      <c r="E12" s="321">
        <v>0</v>
      </c>
      <c r="F12" s="627">
        <v>14097.64985607</v>
      </c>
      <c r="G12" s="247"/>
      <c r="H12" s="247"/>
      <c r="I12" s="350"/>
      <c r="J12" s="314"/>
      <c r="N12" s="4"/>
    </row>
    <row r="13" spans="1:14" s="1" customFormat="1" ht="15.75" customHeight="1">
      <c r="A13" s="313" t="s">
        <v>14</v>
      </c>
      <c r="B13" s="321">
        <v>0</v>
      </c>
      <c r="C13" s="321">
        <v>0</v>
      </c>
      <c r="D13" s="321">
        <v>0</v>
      </c>
      <c r="E13" s="321">
        <v>55976.49586083999</v>
      </c>
      <c r="F13" s="627">
        <v>55976.49586083999</v>
      </c>
      <c r="G13" s="247"/>
      <c r="H13" s="247"/>
      <c r="I13" s="350"/>
      <c r="N13" s="4"/>
    </row>
    <row r="14" spans="1:14" s="1" customFormat="1" ht="15.75" customHeight="1">
      <c r="A14" s="313" t="s">
        <v>344</v>
      </c>
      <c r="B14" s="321">
        <v>0</v>
      </c>
      <c r="C14" s="321">
        <v>0</v>
      </c>
      <c r="D14" s="321">
        <v>0</v>
      </c>
      <c r="E14" s="321">
        <v>33365.929597000002</v>
      </c>
      <c r="F14" s="627">
        <v>33365.929597000002</v>
      </c>
      <c r="G14" s="247"/>
      <c r="H14" s="247"/>
      <c r="I14" s="350"/>
    </row>
    <row r="15" spans="1:14" s="1" customFormat="1" ht="15.75" customHeight="1">
      <c r="A15" s="579" t="s">
        <v>345</v>
      </c>
      <c r="B15" s="351">
        <v>5682.766603</v>
      </c>
      <c r="C15" s="351">
        <v>59552.731969</v>
      </c>
      <c r="D15" s="351">
        <v>11020.483979000001</v>
      </c>
      <c r="E15" s="321">
        <v>0</v>
      </c>
      <c r="F15" s="628">
        <v>76255.982550999994</v>
      </c>
      <c r="G15" s="247"/>
      <c r="H15" s="247"/>
      <c r="I15" s="350"/>
    </row>
    <row r="16" spans="1:14" s="1" customFormat="1" ht="15.75" customHeight="1">
      <c r="A16" s="313" t="s">
        <v>346</v>
      </c>
      <c r="B16" s="321">
        <v>0</v>
      </c>
      <c r="C16" s="321">
        <v>0</v>
      </c>
      <c r="D16" s="321">
        <v>0</v>
      </c>
      <c r="E16" s="321">
        <v>2401</v>
      </c>
      <c r="F16" s="627">
        <v>2401</v>
      </c>
      <c r="G16" s="247"/>
      <c r="H16" s="247"/>
      <c r="I16" s="350"/>
    </row>
    <row r="17" spans="1:6" ht="15.75" customHeight="1">
      <c r="A17" s="580" t="s">
        <v>369</v>
      </c>
      <c r="B17" s="352">
        <v>208186.59652136007</v>
      </c>
      <c r="C17" s="352">
        <v>250401.5862049</v>
      </c>
      <c r="D17" s="352">
        <v>382234.47347238002</v>
      </c>
      <c r="E17" s="352">
        <v>91743.42545784</v>
      </c>
      <c r="F17" s="629">
        <v>932566.08165647998</v>
      </c>
    </row>
    <row r="20" spans="1:6">
      <c r="A20" s="301"/>
      <c r="B20" s="300"/>
      <c r="C20" s="300"/>
      <c r="D20" s="636" t="s">
        <v>367</v>
      </c>
      <c r="E20" s="636" t="s">
        <v>368</v>
      </c>
      <c r="F20" s="300"/>
    </row>
    <row r="21" spans="1:6" ht="13.5" thickBot="1">
      <c r="A21" s="347" t="s">
        <v>332</v>
      </c>
      <c r="B21" s="353" t="s">
        <v>365</v>
      </c>
      <c r="C21" s="353" t="s">
        <v>366</v>
      </c>
      <c r="D21" s="637"/>
      <c r="E21" s="637"/>
      <c r="F21" s="353" t="s">
        <v>21</v>
      </c>
    </row>
    <row r="22" spans="1:6" ht="15.75" customHeight="1" thickTop="1">
      <c r="A22" s="312" t="s">
        <v>338</v>
      </c>
      <c r="B22" s="321">
        <v>21091.15537</v>
      </c>
      <c r="C22" s="321">
        <v>3522.8118369999997</v>
      </c>
      <c r="D22" s="321">
        <v>0</v>
      </c>
      <c r="E22" s="321">
        <v>0</v>
      </c>
      <c r="F22" s="626">
        <v>24613.967207000002</v>
      </c>
    </row>
    <row r="23" spans="1:6" ht="15.75" customHeight="1">
      <c r="A23" s="312" t="s">
        <v>339</v>
      </c>
      <c r="B23" s="321">
        <v>2648.40652</v>
      </c>
      <c r="C23" s="321">
        <v>1224.4813750000001</v>
      </c>
      <c r="D23" s="321">
        <v>2116.0790619999998</v>
      </c>
      <c r="E23" s="321">
        <v>0</v>
      </c>
      <c r="F23" s="627">
        <v>5988.9669569999996</v>
      </c>
    </row>
    <row r="24" spans="1:6" ht="15.75" customHeight="1">
      <c r="A24" s="312" t="s">
        <v>340</v>
      </c>
      <c r="B24" s="321">
        <v>228.186578</v>
      </c>
      <c r="C24" s="321">
        <v>46.636240000000001</v>
      </c>
      <c r="D24" s="321">
        <v>2.959549</v>
      </c>
      <c r="E24" s="321">
        <v>0</v>
      </c>
      <c r="F24" s="627">
        <v>277.78236699999997</v>
      </c>
    </row>
    <row r="25" spans="1:6" ht="15.75" customHeight="1">
      <c r="A25" s="312" t="s">
        <v>341</v>
      </c>
      <c r="B25" s="321">
        <v>108792.243837</v>
      </c>
      <c r="C25" s="351">
        <v>0</v>
      </c>
      <c r="D25" s="321">
        <v>0</v>
      </c>
      <c r="E25" s="321">
        <v>0</v>
      </c>
      <c r="F25" s="627">
        <v>108792.243837</v>
      </c>
    </row>
    <row r="26" spans="1:6" ht="15.75" customHeight="1">
      <c r="A26" s="312" t="s">
        <v>76</v>
      </c>
      <c r="B26" s="321">
        <v>57850.155041727368</v>
      </c>
      <c r="C26" s="340">
        <v>61637.966780326969</v>
      </c>
      <c r="D26" s="321">
        <v>8932.6777336903324</v>
      </c>
      <c r="E26" s="321">
        <v>0</v>
      </c>
      <c r="F26" s="627">
        <v>128420.79955574467</v>
      </c>
    </row>
    <row r="27" spans="1:6" ht="15.75" customHeight="1">
      <c r="A27" s="312" t="s">
        <v>342</v>
      </c>
      <c r="B27" s="321">
        <v>22914.40478833572</v>
      </c>
      <c r="C27" s="340">
        <v>15917.501307420209</v>
      </c>
      <c r="D27" s="321">
        <v>14459.974218669575</v>
      </c>
      <c r="E27" s="321">
        <v>0</v>
      </c>
      <c r="F27" s="627">
        <v>53291.8803144255</v>
      </c>
    </row>
    <row r="28" spans="1:6" ht="15.75" customHeight="1">
      <c r="A28" s="312" t="s">
        <v>164</v>
      </c>
      <c r="B28" s="321">
        <v>40958.2299929574</v>
      </c>
      <c r="C28" s="340">
        <v>113106.9584295872</v>
      </c>
      <c r="D28" s="321">
        <v>276755.5923752854</v>
      </c>
      <c r="E28" s="321">
        <v>0</v>
      </c>
      <c r="F28" s="627">
        <v>430820.78079782997</v>
      </c>
    </row>
    <row r="29" spans="1:6" ht="15.75" customHeight="1">
      <c r="A29" s="312" t="s">
        <v>343</v>
      </c>
      <c r="B29" s="321">
        <v>4704.4485317577764</v>
      </c>
      <c r="C29" s="340">
        <v>566.48647091599412</v>
      </c>
      <c r="D29" s="321">
        <v>17455.992813326233</v>
      </c>
      <c r="E29" s="321">
        <v>0</v>
      </c>
      <c r="F29" s="627">
        <v>22726.927816000003</v>
      </c>
    </row>
    <row r="30" spans="1:6" ht="15.75" customHeight="1">
      <c r="A30" s="312" t="s">
        <v>14</v>
      </c>
      <c r="B30" s="321">
        <v>0</v>
      </c>
      <c r="C30" s="351">
        <v>0</v>
      </c>
      <c r="D30" s="321">
        <v>0</v>
      </c>
      <c r="E30" s="321">
        <v>44292.890425229998</v>
      </c>
      <c r="F30" s="627">
        <v>44292.890425229998</v>
      </c>
    </row>
    <row r="31" spans="1:6" ht="15.75" customHeight="1">
      <c r="A31" s="312" t="s">
        <v>344</v>
      </c>
      <c r="B31" s="321">
        <v>0</v>
      </c>
      <c r="C31" s="321">
        <v>0</v>
      </c>
      <c r="D31" s="321">
        <v>0</v>
      </c>
      <c r="E31" s="321">
        <v>23694.360407</v>
      </c>
      <c r="F31" s="627">
        <v>23694.360407</v>
      </c>
    </row>
    <row r="32" spans="1:6" ht="15.75" customHeight="1">
      <c r="A32" s="312" t="s">
        <v>345</v>
      </c>
      <c r="B32" s="321">
        <v>2019.886735069015</v>
      </c>
      <c r="C32" s="321">
        <v>54594.078506734397</v>
      </c>
      <c r="D32" s="321">
        <v>6704.0347581965843</v>
      </c>
      <c r="E32" s="321">
        <v>0</v>
      </c>
      <c r="F32" s="627">
        <v>63317.999999999993</v>
      </c>
    </row>
    <row r="33" spans="1:6" ht="15.75" customHeight="1">
      <c r="A33" s="312" t="s">
        <v>346</v>
      </c>
      <c r="B33" s="321">
        <v>877</v>
      </c>
      <c r="C33" s="321">
        <v>149</v>
      </c>
      <c r="D33" s="321">
        <v>0</v>
      </c>
      <c r="E33" s="321">
        <v>0</v>
      </c>
      <c r="F33" s="627">
        <v>1026</v>
      </c>
    </row>
    <row r="34" spans="1:6" ht="15.75" customHeight="1">
      <c r="A34" s="316" t="s">
        <v>369</v>
      </c>
      <c r="B34" s="352">
        <v>262084.1173948473</v>
      </c>
      <c r="C34" s="352">
        <v>250765.92094698476</v>
      </c>
      <c r="D34" s="352">
        <v>326427.31051016814</v>
      </c>
      <c r="E34" s="352">
        <v>67987.250832229998</v>
      </c>
      <c r="F34" s="629">
        <v>907264.59968423005</v>
      </c>
    </row>
  </sheetData>
  <mergeCells count="4">
    <mergeCell ref="E3:E4"/>
    <mergeCell ref="D3:D4"/>
    <mergeCell ref="D20:D21"/>
    <mergeCell ref="E20:E21"/>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43"/>
  <sheetViews>
    <sheetView showGridLines="0" zoomScaleNormal="100" zoomScaleSheetLayoutView="100" workbookViewId="0"/>
  </sheetViews>
  <sheetFormatPr defaultRowHeight="12.75"/>
  <cols>
    <col min="1" max="1" width="35.42578125" style="247" customWidth="1"/>
    <col min="2" max="6" width="9.5703125" style="247" customWidth="1"/>
    <col min="7" max="16384" width="9.140625" style="247"/>
  </cols>
  <sheetData>
    <row r="1" spans="1:9">
      <c r="A1" s="1" t="s">
        <v>728</v>
      </c>
    </row>
    <row r="3" spans="1:9" s="1" customFormat="1" ht="30" customHeight="1" thickBot="1">
      <c r="A3" s="347" t="s">
        <v>687</v>
      </c>
      <c r="B3" s="355" t="s">
        <v>373</v>
      </c>
      <c r="C3" s="355" t="s">
        <v>370</v>
      </c>
      <c r="D3" s="355" t="s">
        <v>177</v>
      </c>
      <c r="E3" s="356" t="s">
        <v>12</v>
      </c>
      <c r="F3" s="355" t="s">
        <v>21</v>
      </c>
    </row>
    <row r="4" spans="1:9" s="1" customFormat="1" ht="15.75" customHeight="1" thickTop="1">
      <c r="A4" s="312" t="s">
        <v>338</v>
      </c>
      <c r="B4" s="577">
        <v>0</v>
      </c>
      <c r="C4" s="577">
        <v>0</v>
      </c>
      <c r="D4" s="577">
        <v>0</v>
      </c>
      <c r="E4" s="577">
        <v>0</v>
      </c>
      <c r="F4" s="630">
        <v>0</v>
      </c>
    </row>
    <row r="5" spans="1:9" s="1" customFormat="1" ht="15.75" customHeight="1">
      <c r="A5" s="312" t="s">
        <v>339</v>
      </c>
      <c r="B5" s="577">
        <v>0.16408669267974835</v>
      </c>
      <c r="C5" s="577">
        <v>563.25158533753881</v>
      </c>
      <c r="D5" s="577">
        <v>0</v>
      </c>
      <c r="E5" s="577">
        <v>0</v>
      </c>
      <c r="F5" s="631">
        <v>563.41567203021862</v>
      </c>
    </row>
    <row r="6" spans="1:9" s="1" customFormat="1" ht="15.75" customHeight="1">
      <c r="A6" s="312" t="s">
        <v>340</v>
      </c>
      <c r="B6" s="577">
        <v>2.7427270406227957</v>
      </c>
      <c r="C6" s="577">
        <v>2.3526653480288839</v>
      </c>
      <c r="D6" s="577">
        <v>0</v>
      </c>
      <c r="E6" s="577">
        <v>1.2424727882399066E-6</v>
      </c>
      <c r="F6" s="631">
        <v>5.0953936311244687</v>
      </c>
    </row>
    <row r="7" spans="1:9" s="1" customFormat="1" ht="15.75" customHeight="1">
      <c r="A7" s="312" t="s">
        <v>76</v>
      </c>
      <c r="B7" s="577">
        <v>17251.774698447978</v>
      </c>
      <c r="C7" s="577">
        <v>1480.3314357701079</v>
      </c>
      <c r="D7" s="577">
        <v>44671.488823035506</v>
      </c>
      <c r="E7" s="577">
        <v>31273.50590466454</v>
      </c>
      <c r="F7" s="631">
        <v>94677.100861918123</v>
      </c>
    </row>
    <row r="8" spans="1:9" s="1" customFormat="1" ht="15.75" customHeight="1">
      <c r="A8" s="312" t="s">
        <v>342</v>
      </c>
      <c r="B8" s="577">
        <v>1446.244937377272</v>
      </c>
      <c r="C8" s="577">
        <v>3677.1215254060248</v>
      </c>
      <c r="D8" s="577">
        <v>1118.452122470261</v>
      </c>
      <c r="E8" s="577">
        <v>10301.489798795736</v>
      </c>
      <c r="F8" s="631">
        <v>16543.308384049295</v>
      </c>
    </row>
    <row r="9" spans="1:9" s="1" customFormat="1" ht="15.75" customHeight="1">
      <c r="A9" s="312" t="s">
        <v>164</v>
      </c>
      <c r="B9" s="577">
        <v>554.37794254238236</v>
      </c>
      <c r="C9" s="577">
        <v>421424.24689881696</v>
      </c>
      <c r="D9" s="577">
        <v>12657.310308938942</v>
      </c>
      <c r="E9" s="577">
        <v>25994.275635195299</v>
      </c>
      <c r="F9" s="631">
        <v>460630.2107854936</v>
      </c>
    </row>
    <row r="10" spans="1:9" s="1" customFormat="1" ht="15.75" customHeight="1">
      <c r="A10" s="312" t="s">
        <v>343</v>
      </c>
      <c r="B10" s="577">
        <v>18.695607899064175</v>
      </c>
      <c r="C10" s="577">
        <v>16840.695889321323</v>
      </c>
      <c r="D10" s="577">
        <v>375.74874555529499</v>
      </c>
      <c r="E10" s="577">
        <v>304.72866010194883</v>
      </c>
      <c r="F10" s="631">
        <v>17539.868902877628</v>
      </c>
    </row>
    <row r="11" spans="1:9" s="1" customFormat="1" ht="15.75" customHeight="1">
      <c r="A11" s="312" t="s">
        <v>371</v>
      </c>
      <c r="B11" s="577">
        <v>7474</v>
      </c>
      <c r="C11" s="577">
        <v>0</v>
      </c>
      <c r="D11" s="577">
        <v>0</v>
      </c>
      <c r="E11" s="577">
        <v>0</v>
      </c>
      <c r="F11" s="631">
        <v>7474</v>
      </c>
    </row>
    <row r="12" spans="1:9" s="1" customFormat="1" ht="15.75" customHeight="1">
      <c r="A12" s="316" t="s">
        <v>372</v>
      </c>
      <c r="B12" s="578">
        <v>26747.999999999996</v>
      </c>
      <c r="C12" s="578">
        <v>400902.99999999994</v>
      </c>
      <c r="D12" s="578">
        <v>57817</v>
      </c>
      <c r="E12" s="578">
        <v>68406</v>
      </c>
      <c r="F12" s="632">
        <v>597433</v>
      </c>
      <c r="I12" s="4"/>
    </row>
    <row r="13" spans="1:9">
      <c r="A13" s="354"/>
    </row>
    <row r="14" spans="1:9">
      <c r="A14" s="251"/>
    </row>
    <row r="15" spans="1:9">
      <c r="A15" s="317"/>
    </row>
    <row r="16" spans="1:9" ht="29.25" customHeight="1" thickBot="1">
      <c r="A16" s="347" t="s">
        <v>332</v>
      </c>
      <c r="B16" s="355" t="s">
        <v>373</v>
      </c>
      <c r="C16" s="355" t="s">
        <v>370</v>
      </c>
      <c r="D16" s="355" t="s">
        <v>177</v>
      </c>
      <c r="E16" s="356" t="s">
        <v>12</v>
      </c>
      <c r="F16" s="355" t="s">
        <v>21</v>
      </c>
    </row>
    <row r="17" spans="1:6" ht="15.75" customHeight="1" thickTop="1">
      <c r="A17" s="312" t="s">
        <v>338</v>
      </c>
      <c r="B17" s="321">
        <v>3510.326452585668</v>
      </c>
      <c r="C17" s="321">
        <v>0</v>
      </c>
      <c r="D17" s="321">
        <v>0</v>
      </c>
      <c r="E17" s="321">
        <v>0</v>
      </c>
      <c r="F17" s="626">
        <v>3510.326452585668</v>
      </c>
    </row>
    <row r="18" spans="1:6" ht="15.75" customHeight="1">
      <c r="A18" s="312" t="s">
        <v>339</v>
      </c>
      <c r="B18" s="321">
        <v>1766.2946594038854</v>
      </c>
      <c r="C18" s="321">
        <v>524.42397095719264</v>
      </c>
      <c r="D18" s="321">
        <v>0</v>
      </c>
      <c r="E18" s="321">
        <v>1.0027339281787792E-6</v>
      </c>
      <c r="F18" s="627">
        <v>2290.7186313638117</v>
      </c>
    </row>
    <row r="19" spans="1:6" ht="15.75" customHeight="1">
      <c r="A19" s="312" t="s">
        <v>340</v>
      </c>
      <c r="B19" s="321">
        <v>1.1822944466294987</v>
      </c>
      <c r="C19" s="321">
        <v>1.006916915511807</v>
      </c>
      <c r="D19" s="321">
        <v>0</v>
      </c>
      <c r="E19" s="321">
        <v>0</v>
      </c>
      <c r="F19" s="627">
        <v>2.1892113621413056</v>
      </c>
    </row>
    <row r="20" spans="1:6" ht="15.75" customHeight="1">
      <c r="A20" s="312" t="s">
        <v>76</v>
      </c>
      <c r="B20" s="321">
        <v>13598.651681144955</v>
      </c>
      <c r="C20" s="321">
        <v>9219.252266520818</v>
      </c>
      <c r="D20" s="321">
        <v>47185.675864675221</v>
      </c>
      <c r="E20" s="321">
        <v>27013.916967642017</v>
      </c>
      <c r="F20" s="627">
        <v>97017.496779983005</v>
      </c>
    </row>
    <row r="21" spans="1:6" ht="15.75" customHeight="1">
      <c r="A21" s="312" t="s">
        <v>342</v>
      </c>
      <c r="B21" s="321">
        <v>1011.3911219721725</v>
      </c>
      <c r="C21" s="321">
        <v>2652.0238256653779</v>
      </c>
      <c r="D21" s="321">
        <v>744.66201686446004</v>
      </c>
      <c r="E21" s="321">
        <v>2754.1138761418542</v>
      </c>
      <c r="F21" s="627">
        <v>7162.1908406438652</v>
      </c>
    </row>
    <row r="22" spans="1:6" ht="15.75" customHeight="1">
      <c r="A22" s="312" t="s">
        <v>164</v>
      </c>
      <c r="B22" s="321">
        <v>451.65510246657334</v>
      </c>
      <c r="C22" s="321">
        <v>364415.9766502874</v>
      </c>
      <c r="D22" s="321">
        <v>9132.5590436019284</v>
      </c>
      <c r="E22" s="321">
        <v>38480.473886057342</v>
      </c>
      <c r="F22" s="627">
        <v>412480.66468241322</v>
      </c>
    </row>
    <row r="23" spans="1:6" ht="15.75" customHeight="1">
      <c r="A23" s="312" t="s">
        <v>343</v>
      </c>
      <c r="B23" s="321">
        <v>115.49868798011981</v>
      </c>
      <c r="C23" s="321">
        <v>24090.316369653647</v>
      </c>
      <c r="D23" s="321">
        <v>754.10307485839689</v>
      </c>
      <c r="E23" s="321">
        <v>157.49526915605489</v>
      </c>
      <c r="F23" s="627">
        <v>25117.413401648217</v>
      </c>
    </row>
    <row r="24" spans="1:6" ht="15.75" customHeight="1">
      <c r="A24" s="312" t="s">
        <v>371</v>
      </c>
      <c r="B24" s="321">
        <v>3330</v>
      </c>
      <c r="C24" s="321"/>
      <c r="D24" s="321"/>
      <c r="E24" s="321"/>
      <c r="F24" s="627">
        <v>3330</v>
      </c>
    </row>
    <row r="25" spans="1:6" ht="15.75" customHeight="1">
      <c r="A25" s="316" t="s">
        <v>372</v>
      </c>
      <c r="B25" s="352">
        <v>23785.000000000004</v>
      </c>
      <c r="C25" s="352">
        <v>400902.99999999994</v>
      </c>
      <c r="D25" s="352">
        <v>57817</v>
      </c>
      <c r="E25" s="352">
        <v>68406</v>
      </c>
      <c r="F25" s="629">
        <v>550910.99999999988</v>
      </c>
    </row>
    <row r="27" spans="1:6">
      <c r="A27" s="251"/>
    </row>
    <row r="28" spans="1:6">
      <c r="A28" s="317"/>
    </row>
    <row r="29" spans="1:6">
      <c r="A29" s="354"/>
    </row>
    <row r="30" spans="1:6">
      <c r="A30" s="251"/>
    </row>
    <row r="31" spans="1:6">
      <c r="A31" s="317"/>
    </row>
    <row r="32" spans="1:6">
      <c r="A32" s="317"/>
    </row>
    <row r="33" spans="1:1">
      <c r="A33" s="317"/>
    </row>
    <row r="34" spans="1:1">
      <c r="A34" s="317"/>
    </row>
    <row r="35" spans="1:1">
      <c r="A35" s="317"/>
    </row>
    <row r="37" spans="1:1">
      <c r="A37" s="251"/>
    </row>
    <row r="38" spans="1:1">
      <c r="A38" s="317"/>
    </row>
    <row r="39" spans="1:1">
      <c r="A39" s="317"/>
    </row>
    <row r="40" spans="1:1">
      <c r="A40" s="317"/>
    </row>
    <row r="41" spans="1:1">
      <c r="A41" s="317"/>
    </row>
    <row r="43" spans="1:1">
      <c r="A43" s="317"/>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44</vt:i4>
      </vt:variant>
    </vt:vector>
  </HeadingPairs>
  <TitlesOfParts>
    <vt:vector size="94" baseType="lpstr">
      <vt:lpstr>Disclaimer</vt:lpstr>
      <vt:lpstr>Index</vt:lpstr>
      <vt:lpstr>Table 1.1</vt:lpstr>
      <vt:lpstr>Table 3.1</vt:lpstr>
      <vt:lpstr>Table 3.2</vt:lpstr>
      <vt:lpstr>Table 3.4</vt:lpstr>
      <vt:lpstr>Table 3.5</vt:lpstr>
      <vt:lpstr>Table 3.6</vt:lpstr>
      <vt:lpstr>Table 3.7</vt:lpstr>
      <vt:lpstr>Table 3.9</vt:lpstr>
      <vt:lpstr>Table 4.2</vt:lpstr>
      <vt:lpstr>Table 4.3</vt:lpstr>
      <vt:lpstr>Table 4.4</vt:lpstr>
      <vt:lpstr>Table 4.6</vt:lpstr>
      <vt:lpstr>Table 4.7</vt:lpstr>
      <vt:lpstr>Table 4.8</vt:lpstr>
      <vt:lpstr>Table 4.10</vt:lpstr>
      <vt:lpstr>Table 4.11</vt:lpstr>
      <vt:lpstr>Table 4.14</vt:lpstr>
      <vt:lpstr>Table 4.15</vt:lpstr>
      <vt:lpstr>Table 4.16</vt:lpstr>
      <vt:lpstr>Table 4.17</vt:lpstr>
      <vt:lpstr>Table 4.18</vt:lpstr>
      <vt:lpstr>Table 4.19</vt:lpstr>
      <vt:lpstr>Table 4.21</vt:lpstr>
      <vt:lpstr>Table 5.2</vt:lpstr>
      <vt:lpstr>Table 5.3</vt:lpstr>
      <vt:lpstr>Table 5.4</vt:lpstr>
      <vt:lpstr>Table 5.5</vt:lpstr>
      <vt:lpstr>Table 5.6</vt:lpstr>
      <vt:lpstr>Table 5.7</vt:lpstr>
      <vt:lpstr>Table 5.8</vt:lpstr>
      <vt:lpstr>Table 5.9</vt:lpstr>
      <vt:lpstr>Table 5.10</vt:lpstr>
      <vt:lpstr>Table 5.11</vt:lpstr>
      <vt:lpstr>Table 5.12</vt:lpstr>
      <vt:lpstr>Table 5.13</vt:lpstr>
      <vt:lpstr>Table 6.1</vt:lpstr>
      <vt:lpstr>Table 6.3</vt:lpstr>
      <vt:lpstr>Table 6.4</vt:lpstr>
      <vt:lpstr>Table 6.5</vt:lpstr>
      <vt:lpstr>Table 6.6</vt:lpstr>
      <vt:lpstr>Table 6.8</vt:lpstr>
      <vt:lpstr>Table 6.9</vt:lpstr>
      <vt:lpstr>Table 6.10</vt:lpstr>
      <vt:lpstr>Table 6.11</vt:lpstr>
      <vt:lpstr>KFI old</vt:lpstr>
      <vt:lpstr>P&amp;L_Q (2) old</vt:lpstr>
      <vt:lpstr>FTE´S old</vt:lpstr>
      <vt:lpstr>LB_Q old</vt:lpstr>
      <vt:lpstr>'P&amp;L_Q (2) old'!curr_date</vt:lpstr>
      <vt:lpstr>'P&amp;L_Q (2) old'!Prev_date</vt:lpstr>
      <vt:lpstr>Disclaimer!Print_Area</vt:lpstr>
      <vt:lpstr>Index!Print_Area</vt:lpstr>
      <vt:lpstr>'Table 1.1'!Print_Area</vt:lpstr>
      <vt:lpstr>'Table 3.1'!Print_Area</vt:lpstr>
      <vt:lpstr>'Table 3.2'!Print_Area</vt:lpstr>
      <vt:lpstr>'Table 3.4'!Print_Area</vt:lpstr>
      <vt:lpstr>'Table 3.5'!Print_Area</vt:lpstr>
      <vt:lpstr>'Table 3.7'!Print_Area</vt:lpstr>
      <vt:lpstr>'Table 3.9'!Print_Area</vt:lpstr>
      <vt:lpstr>'Table 4.11'!Print_Area</vt:lpstr>
      <vt:lpstr>'Table 4.14'!Print_Area</vt:lpstr>
      <vt:lpstr>'Table 4.15'!Print_Area</vt:lpstr>
      <vt:lpstr>'Table 4.16'!Print_Area</vt:lpstr>
      <vt:lpstr>'Table 4.17'!Print_Area</vt:lpstr>
      <vt:lpstr>'Table 4.18'!Print_Area</vt:lpstr>
      <vt:lpstr>'Table 4.19'!Print_Area</vt:lpstr>
      <vt:lpstr>'Table 4.2'!Print_Area</vt:lpstr>
      <vt:lpstr>'Table 4.21'!Print_Area</vt:lpstr>
      <vt:lpstr>'Table 4.3'!Print_Area</vt:lpstr>
      <vt:lpstr>'Table 4.4'!Print_Area</vt:lpstr>
      <vt:lpstr>'Table 4.8'!Print_Area</vt:lpstr>
      <vt:lpstr>'Table 5.10'!Print_Area</vt:lpstr>
      <vt:lpstr>'Table 5.11'!Print_Area</vt:lpstr>
      <vt:lpstr>'Table 5.12'!Print_Area</vt:lpstr>
      <vt:lpstr>'Table 5.13'!Print_Area</vt:lpstr>
      <vt:lpstr>'Table 5.2'!Print_Area</vt:lpstr>
      <vt:lpstr>'Table 5.3'!Print_Area</vt:lpstr>
      <vt:lpstr>'Table 5.4'!Print_Area</vt:lpstr>
      <vt:lpstr>'Table 5.5'!Print_Area</vt:lpstr>
      <vt:lpstr>'Table 5.6'!Print_Area</vt:lpstr>
      <vt:lpstr>'Table 5.7'!Print_Area</vt:lpstr>
      <vt:lpstr>'Table 5.8'!Print_Area</vt:lpstr>
      <vt:lpstr>'Table 5.9'!Print_Area</vt:lpstr>
      <vt:lpstr>'Table 6.1'!Print_Area</vt:lpstr>
      <vt:lpstr>'Table 6.10'!Print_Area</vt:lpstr>
      <vt:lpstr>'Table 6.11'!Print_Area</vt:lpstr>
      <vt:lpstr>'Table 6.3'!Print_Area</vt:lpstr>
      <vt:lpstr>'Table 6.4'!Print_Area</vt:lpstr>
      <vt:lpstr>'Table 6.5'!Print_Area</vt:lpstr>
      <vt:lpstr>'Table 6.6'!Print_Area</vt:lpstr>
      <vt:lpstr>'Table 6.8'!Print_Area</vt:lpstr>
      <vt:lpstr>'Table 6.9'!Print_Area</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Elma Rún Friðriksdóttir</cp:lastModifiedBy>
  <cp:lastPrinted>2015-03-03T15:47:42Z</cp:lastPrinted>
  <dcterms:created xsi:type="dcterms:W3CDTF">2010-04-14T10:35:17Z</dcterms:created>
  <dcterms:modified xsi:type="dcterms:W3CDTF">2016-09-23T09:13:35Z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1922239420</vt:i4>
  </property>
  <property fmtid="{D5CDD505-2E9C-101B-9397-08002B2CF9AE}" pid="3" name="_NewReviewCycle">
    <vt:lpwstr/>
  </property>
  <property fmtid="{D5CDD505-2E9C-101B-9397-08002B2CF9AE}" pid="4" name="_EmailSubject">
    <vt:lpwstr>Factbook</vt:lpwstr>
  </property>
  <property fmtid="{D5CDD505-2E9C-101B-9397-08002B2CF9AE}" pid="5" name="_AuthorEmail">
    <vt:lpwstr>eggert.teitsson@arionbanki.is</vt:lpwstr>
  </property>
  <property fmtid="{D5CDD505-2E9C-101B-9397-08002B2CF9AE}" pid="6" name="_AuthorEmailDisplayName">
    <vt:lpwstr>Eggert Teitsson</vt:lpwstr>
  </property>
  <property fmtid="{D5CDD505-2E9C-101B-9397-08002B2CF9AE}" pid="7" name="_PreviousAdHocReviewCycleID">
    <vt:i4>-537783555</vt:i4>
  </property>
  <property fmtid="{D5CDD505-2E9C-101B-9397-08002B2CF9AE}" pid="8" name="_ReviewingToolsShownOnce">
    <vt:lpwstr/>
  </property>
</Properties>
</file>